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120" windowWidth="21840" windowHeight="12120" tabRatio="227" activeTab="0"/>
  </bookViews>
  <sheets>
    <sheet name="21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'21'!$A$1:$BD$347</definedName>
    <definedName name="_xlnm.Print_Area" localSheetId="1">'ตรางสรุป'!$A$1:$L$18</definedName>
    <definedName name="_xlnm.Print_Titles" localSheetId="0">'21'!$1:$6</definedName>
  </definedNames>
  <calcPr fullCalcOnLoad="1"/>
</workbook>
</file>

<file path=xl/sharedStrings.xml><?xml version="1.0" encoding="utf-8"?>
<sst xmlns="http://schemas.openxmlformats.org/spreadsheetml/2006/main" count="1210" uniqueCount="419">
  <si>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</si>
  <si>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</si>
  <si>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</si>
  <si>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</si>
  <si>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</si>
  <si>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</si>
  <si>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</si>
  <si>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</si>
  <si>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</si>
  <si>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</si>
  <si>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</si>
  <si>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</si>
  <si>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</si>
  <si>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</si>
  <si>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</si>
  <si>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</si>
  <si>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</si>
  <si>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</si>
  <si>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</si>
  <si>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</si>
  <si>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</si>
  <si>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</si>
  <si>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</si>
  <si>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</si>
  <si>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</si>
  <si>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</si>
  <si>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</si>
  <si>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</si>
  <si>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</si>
  <si>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</si>
  <si>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</si>
  <si>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</si>
  <si>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</si>
  <si>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</si>
  <si>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</si>
  <si>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</si>
  <si>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</si>
  <si>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</si>
  <si>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</si>
  <si>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</si>
  <si>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</si>
  <si>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</si>
  <si>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</si>
  <si>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</si>
  <si>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</si>
  <si>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</si>
  <si>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</si>
  <si>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</si>
  <si>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</si>
  <si>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</si>
  <si>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</si>
  <si>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</si>
  <si>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</si>
  <si>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</si>
  <si>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</si>
  <si>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</si>
  <si>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</si>
  <si>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</si>
  <si>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</si>
  <si>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</si>
  <si>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</si>
  <si>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</si>
  <si>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</si>
  <si>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</si>
  <si>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</si>
  <si>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</si>
  <si>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</si>
  <si>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</si>
  <si>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</si>
  <si>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</si>
  <si>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</si>
  <si>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</si>
  <si>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</si>
  <si>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</si>
  <si>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</si>
  <si>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</si>
  <si>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</si>
  <si>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</si>
  <si>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</si>
  <si>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</si>
  <si>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</si>
  <si>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</si>
  <si>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</si>
  <si>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</si>
  <si>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</si>
  <si>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</si>
  <si>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</si>
  <si>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</si>
  <si>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</si>
  <si>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</si>
  <si>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</si>
  <si>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</si>
  <si>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</si>
  <si>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</si>
  <si>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</si>
  <si>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</si>
  <si>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</si>
  <si>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</si>
  <si>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</si>
  <si>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</si>
  <si>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</si>
  <si>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</si>
  <si>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</si>
  <si>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</si>
  <si>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</si>
  <si>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</si>
  <si>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</si>
  <si>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</si>
  <si>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</si>
  <si>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</si>
  <si>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</si>
  <si>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</si>
  <si>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</si>
  <si>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</si>
  <si>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</si>
  <si>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</si>
  <si>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</si>
  <si>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</si>
  <si>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</si>
  <si>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</si>
  <si>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</si>
  <si>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</si>
  <si>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</si>
  <si>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</si>
  <si>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</si>
  <si>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</si>
  <si>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</si>
  <si>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</si>
  <si>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</si>
  <si>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</si>
  <si>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</si>
  <si>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</si>
  <si>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</si>
  <si>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</si>
  <si>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</si>
  <si>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</si>
  <si>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</si>
  <si>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</si>
  <si>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</si>
  <si>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</si>
  <si>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</si>
  <si>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</si>
  <si>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</si>
  <si>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</si>
  <si>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</si>
  <si>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</si>
  <si>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</si>
  <si>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</si>
  <si>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</si>
  <si>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</si>
  <si>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</si>
  <si>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</si>
  <si>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</si>
  <si>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</si>
  <si>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</si>
  <si>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</si>
  <si>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</si>
  <si>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</si>
  <si>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</si>
  <si>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</si>
  <si>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</si>
  <si>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</si>
  <si>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</si>
  <si>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</si>
  <si>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</si>
  <si>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</si>
  <si>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</si>
  <si>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</si>
  <si>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</si>
  <si>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</si>
  <si>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</si>
  <si>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</si>
  <si>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</si>
  <si>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</si>
  <si>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</si>
  <si>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</si>
  <si>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</si>
  <si>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</si>
  <si>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</si>
  <si>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</si>
  <si>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</si>
  <si>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</si>
  <si>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</si>
  <si>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</si>
  <si>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</si>
  <si>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</si>
  <si>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</si>
  <si>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</si>
  <si>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</si>
  <si>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</si>
  <si>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</si>
  <si>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</si>
  <si>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</si>
  <si>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</si>
  <si>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</si>
  <si>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</si>
  <si>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</si>
  <si>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</si>
  <si>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</si>
  <si>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</si>
  <si>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</si>
  <si>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</si>
  <si>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</si>
  <si>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</si>
  <si>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</si>
  <si>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</si>
  <si>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</si>
  <si>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</si>
  <si>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</si>
  <si>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</si>
  <si>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</si>
  <si>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</si>
  <si>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</si>
  <si>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</si>
  <si>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</si>
  <si>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</si>
  <si>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</si>
  <si>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</si>
  <si>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</si>
  <si>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</si>
  <si>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</si>
  <si>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</si>
  <si>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</si>
  <si>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</si>
  <si>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</si>
  <si>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</si>
  <si>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</si>
  <si>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</si>
  <si>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</si>
  <si>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</si>
  <si>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</si>
  <si>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</si>
  <si>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</si>
  <si>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</si>
  <si>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</si>
  <si>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</si>
  <si>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</si>
  <si>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</si>
  <si>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</si>
  <si>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</si>
  <si>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</si>
  <si>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</si>
  <si>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</si>
  <si>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</si>
  <si>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</si>
  <si>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</si>
  <si>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</si>
  <si>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</si>
  <si>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</si>
  <si>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</si>
  <si>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</si>
  <si>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</si>
  <si>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</si>
  <si>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</si>
  <si>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</si>
  <si>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</si>
  <si>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</si>
  <si>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</si>
  <si>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</si>
  <si>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</si>
  <si>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</si>
  <si>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</si>
  <si>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</si>
  <si>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</si>
  <si>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</si>
  <si>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</si>
  <si>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</si>
  <si>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</si>
  <si>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</si>
  <si>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</si>
  <si>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</si>
  <si>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</si>
  <si>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</si>
  <si>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</si>
  <si>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</si>
  <si>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</si>
  <si>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</si>
  <si>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</si>
  <si>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</si>
  <si>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</si>
  <si>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</si>
  <si>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</si>
  <si>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</si>
  <si>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</si>
  <si>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</si>
  <si>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</si>
  <si>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</si>
  <si>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</si>
  <si>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</si>
  <si>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</si>
  <si>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</si>
  <si>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</si>
  <si>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</si>
  <si>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</si>
  <si>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</si>
  <si>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</si>
  <si>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</si>
  <si>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</si>
  <si>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</si>
  <si>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</si>
  <si>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</si>
  <si>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</si>
  <si>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</si>
  <si>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</si>
  <si>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</si>
  <si>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</si>
  <si>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</si>
  <si>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</si>
  <si>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</si>
  <si>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</si>
  <si>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</si>
  <si>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</si>
  <si>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</si>
  <si>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</si>
  <si>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</si>
  <si>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</si>
  <si>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</si>
  <si>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</si>
  <si>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</si>
  <si>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</si>
  <si>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</si>
  <si>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</si>
  <si>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</si>
  <si>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</si>
  <si>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</si>
  <si>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</si>
  <si>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</si>
  <si>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</si>
  <si>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</si>
  <si>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</si>
  <si>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</si>
  <si>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</si>
  <si>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</si>
  <si>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</si>
  <si>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</si>
  <si>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</si>
  <si>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</si>
  <si>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</si>
  <si>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</si>
  <si>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</si>
  <si>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</si>
  <si>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</si>
  <si>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</si>
  <si>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</si>
  <si>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</si>
  <si>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</si>
  <si>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</si>
  <si>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</si>
  <si>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</si>
  <si>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</si>
  <si>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</si>
  <si>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</si>
  <si>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</si>
  <si>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</si>
  <si>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</si>
  <si>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</si>
  <si>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</si>
  <si>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</si>
  <si>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</si>
  <si>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</si>
  <si>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</si>
  <si>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</si>
  <si>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</si>
  <si>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</si>
  <si>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</si>
  <si>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</si>
  <si>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</si>
  <si>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</si>
  <si>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</si>
  <si>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</si>
  <si>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</si>
  <si>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</si>
  <si>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</si>
  <si>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</si>
  <si>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</si>
  <si>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</si>
  <si>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</si>
  <si>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</si>
  <si>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</si>
  <si>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</si>
  <si>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</si>
  <si>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</si>
  <si>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</si>
  <si>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</si>
  <si>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</si>
  <si>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</si>
  <si>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</si>
  <si>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</si>
  <si>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</si>
  <si>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</si>
  <si>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</si>
  <si>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</si>
  <si>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</si>
  <si>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</si>
  <si>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</si>
  <si>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</si>
  <si>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</si>
  <si>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</si>
  <si>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</si>
  <si>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</si>
  <si>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</si>
  <si>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</si>
  <si>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</si>
  <si>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</si>
  <si>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</si>
  <si>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</si>
  <si>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</si>
  <si>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</si>
  <si>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</si>
  <si>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</si>
  <si>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</si>
  <si>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</si>
  <si>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ผลการปฏิบัติการสูบน้ำ และระบายน้ำ ในเขต สชป.11 รายงาน ณ วันที่ 21 ก.พ. 61 (ข้อมูล ตั้งแต่ วันที่ 20 ก.พ. 61 วลา 06.00 น. ถึงวันที่ 21 ก.พ. 61  เวลา 06.00 น.)</t>
  </si>
  <si>
    <t>ระบายน้ำออ</t>
  </si>
  <si>
    <t>ระบายน้ำเข้าพื้นที่</t>
  </si>
  <si>
    <t>.01.45</t>
  </si>
  <si>
    <t>(ขาดชป.ปทุมธานี)</t>
  </si>
  <si>
    <r>
      <t>ปี 2561 ระบายน้ำสะสมรวม  -39.34</t>
    </r>
    <r>
      <rPr>
        <sz val="26"/>
        <color indexed="10"/>
        <rFont val="Angsana New"/>
        <family val="1"/>
      </rPr>
      <t xml:space="preserve">  ล้าน ลบ.ม.</t>
    </r>
  </si>
  <si>
    <t>ปี 2561 ระบายน้ำสะสมรวม  -39.34  ล้าน ลบ.ม.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</si>
</sst>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2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4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  <xf numFmtId="0" fontId="65" fillId="0" borderId="54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58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4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54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4" xfId="1405" applyFont="1" applyFill="1" applyBorder="1" applyAlignment="1">
      <alignment horizontal="center" vertical="center"/>
      <protection/>
    </xf>
    <xf numFmtId="0" fontId="33" fillId="41" borderId="55" xfId="1405" applyFont="1" applyFill="1" applyBorder="1" applyAlignment="1">
      <alignment horizontal="center" vertic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57" xfId="1405" applyFont="1" applyFill="1" applyBorder="1" applyAlignment="1">
      <alignment horizontal="left"/>
      <protection/>
    </xf>
    <xf numFmtId="0" fontId="40" fillId="0" borderId="58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44" fillId="62" borderId="57" xfId="1405" applyFont="1" applyFill="1" applyBorder="1" applyAlignment="1">
      <alignment horizontal="left"/>
      <protection/>
    </xf>
    <xf numFmtId="0" fontId="44" fillId="62" borderId="58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61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4" fillId="0" borderId="42" xfId="1405" applyFont="1" applyFill="1" applyBorder="1" applyAlignment="1">
      <alignment horizontal="left"/>
      <protection/>
    </xf>
    <xf numFmtId="0" fontId="42" fillId="0" borderId="34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2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7" fillId="17" borderId="64" xfId="1405" applyFont="1" applyFill="1" applyBorder="1" applyAlignment="1">
      <alignment vertical="center"/>
      <protection/>
    </xf>
    <xf numFmtId="0" fontId="47" fillId="17" borderId="58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8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65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4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1" fillId="0" borderId="49" xfId="1405" applyFont="1" applyFill="1" applyBorder="1" applyAlignment="1">
      <alignment horizontal="left"/>
      <protection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107" fillId="0" borderId="0" xfId="0" applyFont="1" applyAlignment="1">
      <alignment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70" zoomScaleNormal="70" zoomScaleSheetLayoutView="86" workbookViewId="0" topLeftCell="O1">
      <pane ySplit="7" topLeftCell="A318" activePane="bottomLeft" state="frozen"/>
      <selection pane="topLeft" activeCell="A1" sqref="A1"/>
      <selection pane="bottomLeft" activeCell="Q325" sqref="Q325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514" t="s">
        <v>412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 t="s">
        <v>413</v>
      </c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43" t="s">
        <v>0</v>
      </c>
      <c r="B3" s="546" t="s">
        <v>1</v>
      </c>
      <c r="C3" s="543" t="s">
        <v>2</v>
      </c>
      <c r="D3" s="549" t="s">
        <v>3</v>
      </c>
      <c r="E3" s="550"/>
      <c r="F3" s="553" t="s">
        <v>4</v>
      </c>
      <c r="G3" s="554"/>
      <c r="H3" s="557" t="s">
        <v>5</v>
      </c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9"/>
      <c r="X3" s="12" t="s">
        <v>6</v>
      </c>
      <c r="Y3" s="569" t="s">
        <v>7</v>
      </c>
      <c r="Z3" s="560" t="s">
        <v>8</v>
      </c>
    </row>
    <row r="4" spans="1:44" ht="27" customHeight="1">
      <c r="A4" s="544"/>
      <c r="B4" s="547"/>
      <c r="C4" s="544"/>
      <c r="D4" s="551"/>
      <c r="E4" s="552"/>
      <c r="F4" s="555"/>
      <c r="G4" s="556"/>
      <c r="H4" s="563" t="s">
        <v>9</v>
      </c>
      <c r="I4" s="564"/>
      <c r="J4" s="564"/>
      <c r="K4" s="564"/>
      <c r="L4" s="564"/>
      <c r="M4" s="565"/>
      <c r="N4" s="521" t="s">
        <v>10</v>
      </c>
      <c r="O4" s="522"/>
      <c r="P4" s="522"/>
      <c r="Q4" s="522"/>
      <c r="R4" s="523"/>
      <c r="S4" s="533" t="s">
        <v>398</v>
      </c>
      <c r="T4" s="534"/>
      <c r="U4" s="534"/>
      <c r="V4" s="534"/>
      <c r="W4" s="535"/>
      <c r="X4" s="14" t="s">
        <v>11</v>
      </c>
      <c r="Y4" s="570"/>
      <c r="Z4" s="561"/>
      <c r="AQ4" s="566" t="s">
        <v>12</v>
      </c>
      <c r="AR4" s="566"/>
    </row>
    <row r="5" spans="1:44" ht="31.5">
      <c r="A5" s="544"/>
      <c r="B5" s="547"/>
      <c r="C5" s="544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70"/>
      <c r="Z5" s="561"/>
      <c r="AI5" s="11" t="s">
        <v>229</v>
      </c>
      <c r="AQ5" s="24" t="s">
        <v>21</v>
      </c>
      <c r="AR5" s="25" t="s">
        <v>15</v>
      </c>
    </row>
    <row r="6" spans="1:44" ht="20.25" customHeight="1">
      <c r="A6" s="545"/>
      <c r="B6" s="548"/>
      <c r="C6" s="545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71"/>
      <c r="Z6" s="562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-3.310884</v>
      </c>
      <c r="N7" s="42"/>
      <c r="O7" s="46">
        <f>O8+O119</f>
        <v>458</v>
      </c>
      <c r="P7" s="46">
        <f>P8+P119</f>
        <v>0</v>
      </c>
      <c r="Q7" s="47"/>
      <c r="R7" s="45">
        <f>R8+R119</f>
        <v>0</v>
      </c>
      <c r="S7" s="42"/>
      <c r="T7" s="46">
        <f>T8+T119</f>
        <v>240</v>
      </c>
      <c r="U7" s="46">
        <f>U8+U119</f>
        <v>0</v>
      </c>
      <c r="V7" s="42"/>
      <c r="W7" s="45">
        <f>W8+W119</f>
        <v>0</v>
      </c>
      <c r="X7" s="45">
        <f>X8+X119</f>
        <v>-2.630884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-0.880884</v>
      </c>
      <c r="N8" s="59"/>
      <c r="O8" s="58">
        <f>+O9+O51+O62+O81+O98</f>
        <v>269</v>
      </c>
      <c r="P8" s="63">
        <f>+P9+P51+P62+P81</f>
        <v>0</v>
      </c>
      <c r="Q8" s="64"/>
      <c r="R8" s="62">
        <f>+R9+R51+R62+R81</f>
        <v>0</v>
      </c>
      <c r="S8" s="59"/>
      <c r="T8" s="58">
        <f>+T9+T51+T62+T81+T98</f>
        <v>126</v>
      </c>
      <c r="U8" s="60">
        <f>+U9+U51+U62+U81</f>
        <v>0</v>
      </c>
      <c r="V8" s="64"/>
      <c r="W8" s="62">
        <f>+W9+W51+W62+W81</f>
        <v>0</v>
      </c>
      <c r="X8" s="62">
        <f>+X9+X51+X62+X81</f>
        <v>-0.880884</v>
      </c>
      <c r="Y8" s="65"/>
      <c r="Z8" s="66"/>
      <c r="AA8" s="50">
        <f>+M8+R8+W8</f>
        <v>-0.880884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19" t="s">
        <v>38</v>
      </c>
      <c r="B9" s="520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0</v>
      </c>
      <c r="N9" s="73"/>
      <c r="O9" s="77">
        <f>O11+O12+O16+O17+O41+O42+O47+O49+O50+O33</f>
        <v>54</v>
      </c>
      <c r="P9" s="76">
        <f>SUM(P10:P50)</f>
        <v>0</v>
      </c>
      <c r="Q9" s="78"/>
      <c r="R9" s="76">
        <f>SUM(R10:R50)</f>
        <v>0</v>
      </c>
      <c r="S9" s="73"/>
      <c r="T9" s="79">
        <f>SUM(T10:T50)</f>
        <v>24</v>
      </c>
      <c r="U9" s="80">
        <f>SUM(U10:U50)</f>
        <v>0</v>
      </c>
      <c r="V9" s="78"/>
      <c r="W9" s="76">
        <f>SUM(W10:W50)</f>
        <v>0</v>
      </c>
      <c r="X9" s="76">
        <f>SUM(X10:X50)</f>
        <v>0</v>
      </c>
      <c r="Y9" s="81"/>
      <c r="Z9" s="82"/>
      <c r="AA9" s="83">
        <f>+M9+R9+W9</f>
        <v>0</v>
      </c>
      <c r="AD9" s="567" t="s">
        <v>39</v>
      </c>
      <c r="AE9" s="568"/>
      <c r="AF9" s="568"/>
      <c r="AG9" s="568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1.17</v>
      </c>
      <c r="E10" s="89">
        <v>1</v>
      </c>
      <c r="F10" s="89">
        <v>1.15</v>
      </c>
      <c r="G10" s="89">
        <v>1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40" t="s">
        <v>43</v>
      </c>
      <c r="AE10" s="541"/>
      <c r="AF10" s="541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1.63</v>
      </c>
      <c r="E11" s="89">
        <v>1.2</v>
      </c>
      <c r="F11" s="89">
        <v>1.66</v>
      </c>
      <c r="G11" s="89">
        <v>1.19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36" t="s">
        <v>45</v>
      </c>
      <c r="AE11" s="537"/>
      <c r="AF11" s="537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1.17</v>
      </c>
      <c r="E12" s="89">
        <v>1.2</v>
      </c>
      <c r="F12" s="89">
        <v>1.18</v>
      </c>
      <c r="G12" s="89">
        <v>1.19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0.99</v>
      </c>
      <c r="E13" s="89">
        <v>0.97</v>
      </c>
      <c r="F13" s="89">
        <v>0.97</v>
      </c>
      <c r="G13" s="89">
        <v>0.93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0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0.05</v>
      </c>
      <c r="E15" s="89">
        <v>0.35</v>
      </c>
      <c r="F15" s="89">
        <v>0.001</v>
      </c>
      <c r="G15" s="89">
        <v>0.4</v>
      </c>
      <c r="H15" s="90">
        <v>0.75</v>
      </c>
      <c r="I15" s="91"/>
      <c r="J15" s="95"/>
      <c r="K15" s="92"/>
      <c r="L15" s="92"/>
      <c r="M15" s="95"/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0</v>
      </c>
      <c r="Y15" s="99"/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0.35</v>
      </c>
      <c r="E16" s="89">
        <v>0.35</v>
      </c>
      <c r="F16" s="89">
        <v>0.41</v>
      </c>
      <c r="G16" s="89">
        <v>0.41</v>
      </c>
      <c r="H16" s="90">
        <v>0.87</v>
      </c>
      <c r="I16" s="91">
        <v>6</v>
      </c>
      <c r="J16" s="92"/>
      <c r="K16" s="92"/>
      <c r="L16" s="92"/>
      <c r="M16" s="92"/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0</v>
      </c>
      <c r="Y16" s="99"/>
      <c r="Z16" s="100" t="s">
        <v>42</v>
      </c>
      <c r="AB16" s="124">
        <f>G16-F16</f>
        <v>0</v>
      </c>
      <c r="AC16" s="124">
        <f>G16</f>
        <v>0.41</v>
      </c>
      <c r="AD16" s="540" t="s">
        <v>57</v>
      </c>
      <c r="AE16" s="541"/>
      <c r="AF16" s="541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36" t="s">
        <v>45</v>
      </c>
      <c r="AE17" s="537"/>
      <c r="AF17" s="537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0.35</v>
      </c>
      <c r="E18" s="89">
        <v>0.35</v>
      </c>
      <c r="F18" s="89">
        <v>0.4</v>
      </c>
      <c r="G18" s="89">
        <v>0.4</v>
      </c>
      <c r="H18" s="90">
        <v>0.87</v>
      </c>
      <c r="I18" s="91"/>
      <c r="J18" s="95"/>
      <c r="K18" s="95"/>
      <c r="L18" s="95"/>
      <c r="M18" s="95"/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</v>
      </c>
      <c r="Y18" s="99"/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0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38" t="s">
        <v>65</v>
      </c>
      <c r="AE22" s="539"/>
      <c r="AF22" s="539"/>
      <c r="AG22" s="539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40" t="s">
        <v>43</v>
      </c>
      <c r="AE23" s="541"/>
      <c r="AF23" s="541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36" t="s">
        <v>45</v>
      </c>
      <c r="AE24" s="537"/>
      <c r="AF24" s="537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-0.8700000000000001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40" t="s">
        <v>57</v>
      </c>
      <c r="AE29" s="541"/>
      <c r="AF29" s="541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36" t="s">
        <v>45</v>
      </c>
      <c r="AE30" s="537"/>
      <c r="AF30" s="537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-0.44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38" t="s">
        <v>79</v>
      </c>
      <c r="AE35" s="539"/>
      <c r="AF35" s="539"/>
      <c r="AG35" s="539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40" t="s">
        <v>43</v>
      </c>
      <c r="AE36" s="541"/>
      <c r="AF36" s="541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36" t="s">
        <v>45</v>
      </c>
      <c r="AE37" s="537"/>
      <c r="AF37" s="537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-0.88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0.3</v>
      </c>
      <c r="E41" s="157">
        <v>0.48</v>
      </c>
      <c r="F41" s="157">
        <v>0.08</v>
      </c>
      <c r="G41" s="157">
        <v>0.4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/>
      <c r="Q41" s="158"/>
      <c r="R41" s="158"/>
      <c r="S41" s="96">
        <v>3</v>
      </c>
      <c r="T41" s="97">
        <v>2</v>
      </c>
      <c r="U41" s="158"/>
      <c r="V41" s="158"/>
      <c r="W41" s="158"/>
      <c r="X41" s="98">
        <f t="shared" si="0"/>
        <v>0</v>
      </c>
      <c r="Y41" s="159"/>
      <c r="Z41" s="160" t="s">
        <v>42</v>
      </c>
      <c r="AD41" s="572" t="s">
        <v>57</v>
      </c>
      <c r="AE41" s="573"/>
      <c r="AF41" s="573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0.35</v>
      </c>
      <c r="E42" s="166">
        <v>0.45</v>
      </c>
      <c r="F42" s="166">
        <v>-0.1</v>
      </c>
      <c r="G42" s="166">
        <v>0.18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/>
      <c r="Q42" s="95"/>
      <c r="R42" s="95"/>
      <c r="S42" s="96">
        <v>3</v>
      </c>
      <c r="T42" s="97">
        <v>2</v>
      </c>
      <c r="U42" s="95"/>
      <c r="V42" s="95"/>
      <c r="W42" s="95"/>
      <c r="X42" s="98">
        <f t="shared" si="0"/>
        <v>0</v>
      </c>
      <c r="Y42" s="99"/>
      <c r="Z42" s="100" t="s">
        <v>42</v>
      </c>
      <c r="AB42" s="102"/>
      <c r="AC42" s="102"/>
      <c r="AD42" s="536" t="s">
        <v>45</v>
      </c>
      <c r="AE42" s="537"/>
      <c r="AF42" s="537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-0.24000000000000002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0.5</v>
      </c>
      <c r="E47" s="166">
        <v>0.5</v>
      </c>
      <c r="F47" s="166">
        <v>0</v>
      </c>
      <c r="G47" s="166">
        <v>0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0</v>
      </c>
      <c r="AC47" s="124">
        <f>G47</f>
        <v>0</v>
      </c>
      <c r="AD47" s="538" t="s">
        <v>93</v>
      </c>
      <c r="AE47" s="539"/>
      <c r="AF47" s="539"/>
      <c r="AG47" s="539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0.6</v>
      </c>
      <c r="E48" s="166">
        <v>0.5</v>
      </c>
      <c r="F48" s="166">
        <v>0.2</v>
      </c>
      <c r="G48" s="166">
        <v>0.5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40" t="s">
        <v>43</v>
      </c>
      <c r="AE48" s="541"/>
      <c r="AF48" s="541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0.45</v>
      </c>
      <c r="E49" s="166">
        <v>0.45</v>
      </c>
      <c r="F49" s="166">
        <v>0.25</v>
      </c>
      <c r="G49" s="166">
        <v>0.25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36" t="s">
        <v>45</v>
      </c>
      <c r="AE49" s="537"/>
      <c r="AF49" s="537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0.9</v>
      </c>
      <c r="E50" s="166">
        <v>0.9</v>
      </c>
      <c r="F50" s="166">
        <v>0.5</v>
      </c>
      <c r="G50" s="166">
        <v>0.5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/>
      <c r="Q50" s="95"/>
      <c r="R50" s="95"/>
      <c r="S50" s="169">
        <v>3</v>
      </c>
      <c r="T50" s="97">
        <v>2</v>
      </c>
      <c r="U50" s="92"/>
      <c r="V50" s="158"/>
      <c r="W50" s="106"/>
      <c r="X50" s="98">
        <f t="shared" si="0"/>
        <v>0</v>
      </c>
      <c r="Y50" s="99"/>
      <c r="Z50" s="160"/>
      <c r="AA50" s="101"/>
      <c r="AB50" s="124">
        <f>G50-F50</f>
        <v>0</v>
      </c>
      <c r="AC50" s="124">
        <f>G50</f>
        <v>0.5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19" t="s">
        <v>97</v>
      </c>
      <c r="B51" s="520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0.47</v>
      </c>
      <c r="E52" s="89">
        <v>0.71</v>
      </c>
      <c r="F52" s="89">
        <v>0.53</v>
      </c>
      <c r="G52" s="89">
        <v>0.72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0.18999999999999995</v>
      </c>
      <c r="AC52" s="174">
        <f>+G52</f>
        <v>0.72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0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0.52</v>
      </c>
      <c r="E53" s="89">
        <v>0.76</v>
      </c>
      <c r="F53" s="89">
        <v>0.58</v>
      </c>
      <c r="G53" s="89">
        <v>0.77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0.19000000000000006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38" t="s">
        <v>102</v>
      </c>
      <c r="AE54" s="539"/>
      <c r="AF54" s="539"/>
      <c r="AG54" s="539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0.45</v>
      </c>
      <c r="E55" s="89">
        <v>0.78</v>
      </c>
      <c r="F55" s="89">
        <v>0.5</v>
      </c>
      <c r="G55" s="89">
        <v>0.68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0.18000000000000005</v>
      </c>
      <c r="AC55" s="124"/>
      <c r="AD55" s="540" t="s">
        <v>104</v>
      </c>
      <c r="AE55" s="541"/>
      <c r="AF55" s="541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0.45</v>
      </c>
      <c r="E56" s="89">
        <v>0.4</v>
      </c>
      <c r="F56" s="89">
        <v>0.5</v>
      </c>
      <c r="G56" s="89">
        <v>0.41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36" t="s">
        <v>45</v>
      </c>
      <c r="AE56" s="537"/>
      <c r="AF56" s="537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0.24</v>
      </c>
      <c r="E57" s="89">
        <v>0.59</v>
      </c>
      <c r="F57" s="89">
        <v>0.29</v>
      </c>
      <c r="G57" s="89">
        <v>0.57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0.24</v>
      </c>
      <c r="E58" s="89">
        <v>0.45</v>
      </c>
      <c r="F58" s="89">
        <v>0.32</v>
      </c>
      <c r="G58" s="89">
        <v>0.47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0.3</v>
      </c>
      <c r="E59" s="89">
        <v>0.5</v>
      </c>
      <c r="F59" s="89">
        <v>0.53</v>
      </c>
      <c r="G59" s="89">
        <v>0.45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-0.08000000000000002</v>
      </c>
      <c r="AC59" s="174">
        <f>+G59</f>
        <v>0.45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0.22</v>
      </c>
      <c r="E60" s="89">
        <v>0.63</v>
      </c>
      <c r="F60" s="89">
        <v>0.3</v>
      </c>
      <c r="G60" s="89">
        <v>0.62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0.32</v>
      </c>
      <c r="AC60" s="174">
        <f>+G60</f>
        <v>0.62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19" t="s">
        <v>110</v>
      </c>
      <c r="B62" s="520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-0.880884</v>
      </c>
      <c r="N62" s="181"/>
      <c r="O62" s="184">
        <f>SUM(O63:O80)</f>
        <v>38</v>
      </c>
      <c r="P62" s="187">
        <f>SUM(P63:P80)</f>
        <v>0</v>
      </c>
      <c r="Q62" s="208"/>
      <c r="R62" s="183">
        <f>SUM(R63:R80)</f>
        <v>0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-0.880884</v>
      </c>
      <c r="Y62" s="210"/>
      <c r="Z62" s="190"/>
      <c r="AA62" s="170">
        <f>+M62+R62+W62</f>
        <v>-0.880884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0.06</v>
      </c>
      <c r="E63" s="510">
        <v>0.95</v>
      </c>
      <c r="F63" s="510">
        <v>0.06</v>
      </c>
      <c r="G63" s="510">
        <v>0.1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>
        <v>1.5</v>
      </c>
      <c r="O65" s="94"/>
      <c r="P65" s="92"/>
      <c r="Q65" s="92"/>
      <c r="R65" s="92"/>
      <c r="S65" s="96"/>
      <c r="T65" s="97"/>
      <c r="U65" s="95"/>
      <c r="V65" s="95"/>
      <c r="W65" s="92"/>
      <c r="X65" s="98">
        <f>+M65+R65+W65</f>
        <v>0</v>
      </c>
      <c r="Y65" s="99"/>
      <c r="Z65" s="100" t="s">
        <v>113</v>
      </c>
      <c r="AD65" s="574" t="s">
        <v>115</v>
      </c>
      <c r="AE65" s="575"/>
      <c r="AF65" s="575"/>
      <c r="AG65" s="575"/>
      <c r="AH65" s="576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0.8</v>
      </c>
      <c r="E66" s="510">
        <v>1.04</v>
      </c>
      <c r="F66" s="510">
        <v>0.71</v>
      </c>
      <c r="G66" s="510">
        <v>0.05</v>
      </c>
      <c r="H66" s="90">
        <v>1</v>
      </c>
      <c r="I66" s="91">
        <v>4</v>
      </c>
      <c r="J66" s="92">
        <v>1</v>
      </c>
      <c r="K66" s="95">
        <v>1</v>
      </c>
      <c r="L66" s="92">
        <v>5</v>
      </c>
      <c r="M66" s="106">
        <f>-310320/1000000</f>
        <v>-0.31032</v>
      </c>
      <c r="N66" s="126">
        <v>1</v>
      </c>
      <c r="O66" s="94">
        <v>2</v>
      </c>
      <c r="P66" s="92"/>
      <c r="Q66" s="92"/>
      <c r="R66" s="92"/>
      <c r="S66" s="96">
        <v>3</v>
      </c>
      <c r="T66" s="97">
        <v>3</v>
      </c>
      <c r="U66" s="95"/>
      <c r="V66" s="95"/>
      <c r="W66" s="95"/>
      <c r="X66" s="98">
        <f>+M66+R66+W66</f>
        <v>-0.31032</v>
      </c>
      <c r="Y66" s="99" t="s">
        <v>414</v>
      </c>
      <c r="Z66" s="100" t="s">
        <v>113</v>
      </c>
      <c r="AD66" s="577" t="s">
        <v>43</v>
      </c>
      <c r="AE66" s="578"/>
      <c r="AF66" s="578"/>
      <c r="AG66" s="578"/>
      <c r="AH66" s="579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0.8</v>
      </c>
      <c r="E67" s="510">
        <v>1</v>
      </c>
      <c r="F67" s="510">
        <v>0.73</v>
      </c>
      <c r="G67" s="510">
        <v>0.1</v>
      </c>
      <c r="H67" s="90">
        <v>1</v>
      </c>
      <c r="I67" s="91">
        <v>4</v>
      </c>
      <c r="J67" s="92">
        <v>1</v>
      </c>
      <c r="K67" s="95">
        <v>1</v>
      </c>
      <c r="L67" s="92">
        <v>9</v>
      </c>
      <c r="M67" s="106">
        <f>-570564/1000000</f>
        <v>-0.570564</v>
      </c>
      <c r="N67" s="93">
        <v>1</v>
      </c>
      <c r="O67" s="94">
        <v>2</v>
      </c>
      <c r="P67" s="92"/>
      <c r="Q67" s="92"/>
      <c r="R67" s="92"/>
      <c r="S67" s="134">
        <v>3</v>
      </c>
      <c r="T67" s="97">
        <v>3</v>
      </c>
      <c r="U67" s="92"/>
      <c r="V67" s="95"/>
      <c r="W67" s="95"/>
      <c r="X67" s="98">
        <f>+M67+R67+W67</f>
        <v>-0.570564</v>
      </c>
      <c r="Y67" s="99" t="s">
        <v>414</v>
      </c>
      <c r="Z67" s="100" t="s">
        <v>113</v>
      </c>
      <c r="AD67" s="580" t="s">
        <v>45</v>
      </c>
      <c r="AE67" s="537"/>
      <c r="AF67" s="537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0.74</v>
      </c>
      <c r="E68" s="510">
        <v>1.06</v>
      </c>
      <c r="F68" s="510">
        <v>0.74</v>
      </c>
      <c r="G68" s="510">
        <v>0.17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0.73</v>
      </c>
      <c r="E69" s="510">
        <v>1.05</v>
      </c>
      <c r="F69" s="510">
        <v>0.73</v>
      </c>
      <c r="G69" s="510">
        <v>0.05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0.07</v>
      </c>
      <c r="E70" s="510">
        <v>1.35</v>
      </c>
      <c r="F70" s="510">
        <v>0.05</v>
      </c>
      <c r="G70" s="510">
        <v>-0.05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-1.75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0.08</v>
      </c>
      <c r="E71" s="510">
        <v>1.38</v>
      </c>
      <c r="F71" s="510">
        <v>0.07</v>
      </c>
      <c r="G71" s="510">
        <v>-0.05</v>
      </c>
      <c r="H71" s="90">
        <v>1</v>
      </c>
      <c r="I71" s="91">
        <v>8</v>
      </c>
      <c r="J71" s="92"/>
      <c r="K71" s="95"/>
      <c r="L71" s="92"/>
      <c r="M71" s="513"/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0</v>
      </c>
      <c r="Y71" s="99"/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1.18</v>
      </c>
      <c r="E72" s="510">
        <v>-0.55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77" t="s">
        <v>57</v>
      </c>
      <c r="AE72" s="578"/>
      <c r="AF72" s="578"/>
      <c r="AG72" s="578"/>
      <c r="AH72" s="579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0.09</v>
      </c>
      <c r="E73" s="510">
        <v>1.4</v>
      </c>
      <c r="F73" s="510">
        <v>0.08</v>
      </c>
      <c r="G73" s="510">
        <v>-0.1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80" t="s">
        <v>45</v>
      </c>
      <c r="AE73" s="537"/>
      <c r="AF73" s="537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-0.01</v>
      </c>
      <c r="E74" s="510">
        <v>1.44</v>
      </c>
      <c r="F74" s="510">
        <v>-0.01</v>
      </c>
      <c r="G74" s="510">
        <v>0.42</v>
      </c>
      <c r="H74" s="90">
        <v>2</v>
      </c>
      <c r="I74" s="91">
        <v>6</v>
      </c>
      <c r="J74" s="92"/>
      <c r="K74" s="95"/>
      <c r="L74" s="92"/>
      <c r="M74" s="171"/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0</v>
      </c>
      <c r="Y74" s="99"/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0.01</v>
      </c>
      <c r="E75" s="510">
        <v>1.45</v>
      </c>
      <c r="F75" s="510">
        <v>-0.01</v>
      </c>
      <c r="G75" s="510">
        <v>0.4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0.02</v>
      </c>
      <c r="E76" s="510">
        <v>1.5</v>
      </c>
      <c r="F76" s="510" t="s">
        <v>415</v>
      </c>
      <c r="G76" s="510">
        <v>0.3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-0.68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-0.04</v>
      </c>
      <c r="E77" s="510">
        <v>1.5</v>
      </c>
      <c r="F77" s="510">
        <v>-0.05</v>
      </c>
      <c r="G77" s="510">
        <v>0.75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0.05</v>
      </c>
      <c r="E78" s="89">
        <v>1.68</v>
      </c>
      <c r="F78" s="89">
        <v>0.05</v>
      </c>
      <c r="G78" s="89">
        <v>0.75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77" t="s">
        <v>104</v>
      </c>
      <c r="AE78" s="578"/>
      <c r="AF78" s="578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0.06</v>
      </c>
      <c r="E79" s="89">
        <v>1.58</v>
      </c>
      <c r="F79" s="89">
        <v>0.06</v>
      </c>
      <c r="G79" s="89">
        <v>0.7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80" t="s">
        <v>45</v>
      </c>
      <c r="AE79" s="537"/>
      <c r="AF79" s="537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515" t="s">
        <v>130</v>
      </c>
      <c r="B81" s="516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0</v>
      </c>
      <c r="N81" s="181"/>
      <c r="O81" s="184">
        <f>SUM(O82:O97)</f>
        <v>111</v>
      </c>
      <c r="P81" s="185">
        <f>SUM(P82:P97)</f>
        <v>0</v>
      </c>
      <c r="Q81" s="186"/>
      <c r="R81" s="183">
        <f>SUM(R82:R97)</f>
        <v>0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0</v>
      </c>
      <c r="Y81" s="210"/>
      <c r="Z81" s="190"/>
      <c r="AA81" s="110">
        <f>+M81+R81+W81</f>
        <v>0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0.1</v>
      </c>
      <c r="E82" s="146">
        <v>-0.4</v>
      </c>
      <c r="F82" s="146">
        <v>0.1</v>
      </c>
      <c r="G82" s="146">
        <v>-0.3</v>
      </c>
      <c r="H82" s="90">
        <v>1</v>
      </c>
      <c r="I82" s="91">
        <v>6</v>
      </c>
      <c r="J82" s="92"/>
      <c r="K82" s="95"/>
      <c r="L82" s="92"/>
      <c r="M82" s="92"/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0.24</v>
      </c>
      <c r="E83" s="146">
        <v>1.03</v>
      </c>
      <c r="F83" s="211">
        <v>0.23</v>
      </c>
      <c r="G83" s="146">
        <v>1.06</v>
      </c>
      <c r="H83" s="90">
        <v>6</v>
      </c>
      <c r="I83" s="91">
        <v>4</v>
      </c>
      <c r="J83" s="92"/>
      <c r="K83" s="95"/>
      <c r="L83" s="92"/>
      <c r="M83" s="92"/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0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0.24</v>
      </c>
      <c r="E84" s="146">
        <v>1.03</v>
      </c>
      <c r="F84" s="211">
        <v>0.23</v>
      </c>
      <c r="G84" s="146">
        <v>1.06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/>
      <c r="Q84" s="92"/>
      <c r="R84" s="92"/>
      <c r="S84" s="134"/>
      <c r="T84" s="97"/>
      <c r="U84" s="92"/>
      <c r="V84" s="95"/>
      <c r="W84" s="92"/>
      <c r="X84" s="98">
        <f t="shared" si="3"/>
        <v>0</v>
      </c>
      <c r="Y84" s="99"/>
      <c r="Z84" s="100" t="s">
        <v>134</v>
      </c>
      <c r="AD84" s="581" t="s">
        <v>137</v>
      </c>
      <c r="AE84" s="582"/>
      <c r="AF84" s="582"/>
      <c r="AG84" s="232">
        <f>AG70</f>
        <v>-1.75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0.24</v>
      </c>
      <c r="E85" s="146">
        <v>1.03</v>
      </c>
      <c r="F85" s="211">
        <v>0.23</v>
      </c>
      <c r="G85" s="146">
        <v>1.06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/>
      <c r="Q85" s="92"/>
      <c r="R85" s="92"/>
      <c r="S85" s="134"/>
      <c r="T85" s="97"/>
      <c r="U85" s="92"/>
      <c r="V85" s="95"/>
      <c r="W85" s="92"/>
      <c r="X85" s="98">
        <f t="shared" si="3"/>
        <v>0</v>
      </c>
      <c r="Y85" s="99"/>
      <c r="Z85" s="100" t="s">
        <v>134</v>
      </c>
      <c r="AD85" s="583" t="s">
        <v>139</v>
      </c>
      <c r="AE85" s="584"/>
      <c r="AF85" s="584"/>
      <c r="AG85" s="233">
        <f>AG76</f>
        <v>-0.68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0.22</v>
      </c>
      <c r="E86" s="146">
        <v>1.27</v>
      </c>
      <c r="F86" s="146">
        <v>0.21</v>
      </c>
      <c r="G86" s="146">
        <v>1.08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85" t="s">
        <v>142</v>
      </c>
      <c r="AE86" s="586"/>
      <c r="AF86" s="586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 t="s">
        <v>141</v>
      </c>
      <c r="E87" s="146" t="s">
        <v>141</v>
      </c>
      <c r="F87" s="146" t="s">
        <v>141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87" t="s">
        <v>144</v>
      </c>
      <c r="AE87" s="588"/>
      <c r="AF87" s="588"/>
      <c r="AG87" s="591">
        <f>AG84+AG85+AG86</f>
        <v>-2.43</v>
      </c>
      <c r="AH87" s="593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0.21</v>
      </c>
      <c r="E88" s="146">
        <v>1.14</v>
      </c>
      <c r="F88" s="146">
        <v>0.21</v>
      </c>
      <c r="G88" s="146">
        <v>1.16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/>
      <c r="Q88" s="92"/>
      <c r="R88" s="92"/>
      <c r="S88" s="134"/>
      <c r="T88" s="97"/>
      <c r="U88" s="92"/>
      <c r="V88" s="95"/>
      <c r="W88" s="92"/>
      <c r="X88" s="98">
        <f t="shared" si="3"/>
        <v>0</v>
      </c>
      <c r="Y88" s="99"/>
      <c r="Z88" s="100" t="s">
        <v>134</v>
      </c>
      <c r="AD88" s="589"/>
      <c r="AE88" s="590"/>
      <c r="AF88" s="590"/>
      <c r="AG88" s="592"/>
      <c r="AH88" s="594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0.2</v>
      </c>
      <c r="E89" s="146" t="s">
        <v>141</v>
      </c>
      <c r="F89" s="146">
        <v>0.2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/>
      <c r="Q89" s="92"/>
      <c r="R89" s="92"/>
      <c r="S89" s="134"/>
      <c r="T89" s="97"/>
      <c r="U89" s="92"/>
      <c r="V89" s="95"/>
      <c r="W89" s="92"/>
      <c r="X89" s="98">
        <f t="shared" si="3"/>
        <v>0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0.17</v>
      </c>
      <c r="E90" s="146" t="s">
        <v>141</v>
      </c>
      <c r="F90" s="146">
        <v>0.16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/>
      <c r="Q90" s="92"/>
      <c r="R90" s="92"/>
      <c r="S90" s="134"/>
      <c r="T90" s="97"/>
      <c r="U90" s="92"/>
      <c r="V90" s="92"/>
      <c r="W90" s="92"/>
      <c r="X90" s="98">
        <f t="shared" si="3"/>
        <v>0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-0.14</v>
      </c>
      <c r="E91" s="146" t="s">
        <v>141</v>
      </c>
      <c r="F91" s="146">
        <v>-0.15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/>
      <c r="Q91" s="92"/>
      <c r="R91" s="92"/>
      <c r="S91" s="134"/>
      <c r="T91" s="97"/>
      <c r="U91" s="95"/>
      <c r="V91" s="95"/>
      <c r="W91" s="95"/>
      <c r="X91" s="98">
        <f t="shared" si="3"/>
        <v>0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0.23</v>
      </c>
      <c r="E93" s="211">
        <v>1.59</v>
      </c>
      <c r="F93" s="211">
        <v>0.23</v>
      </c>
      <c r="G93" s="211">
        <v>0.66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0.16</v>
      </c>
      <c r="E94" s="211">
        <v>1.45</v>
      </c>
      <c r="F94" s="211">
        <v>0.16</v>
      </c>
      <c r="G94" s="211">
        <v>0.61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-0.04</v>
      </c>
      <c r="E95" s="211">
        <v>1.38</v>
      </c>
      <c r="F95" s="211">
        <v>-0.04</v>
      </c>
      <c r="G95" s="211">
        <v>0.56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517" t="s">
        <v>156</v>
      </c>
      <c r="B98" s="518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0.582336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0.582336</v>
      </c>
      <c r="Y98" s="210"/>
      <c r="Z98" s="258"/>
      <c r="AA98" s="110">
        <f>+M98+R98+W98</f>
        <v>0.582336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0.45</v>
      </c>
      <c r="E99" s="261">
        <v>0.75</v>
      </c>
      <c r="F99" s="261">
        <v>0.44</v>
      </c>
      <c r="G99" s="261">
        <v>0.73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0.38</v>
      </c>
      <c r="E102" s="261">
        <v>0.67</v>
      </c>
      <c r="F102" s="261">
        <v>0.37</v>
      </c>
      <c r="G102" s="261">
        <v>0.66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60*60*24*0.45/1000000</f>
        <v>0.03888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0.03888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-0.01</v>
      </c>
      <c r="E104" s="261">
        <v>0.87</v>
      </c>
      <c r="F104" s="261">
        <v>-0.02</v>
      </c>
      <c r="G104" s="261">
        <v>0.85</v>
      </c>
      <c r="H104" s="262">
        <v>1</v>
      </c>
      <c r="I104" s="263">
        <v>6</v>
      </c>
      <c r="J104" s="264">
        <v>1</v>
      </c>
      <c r="K104" s="264">
        <v>0.3</v>
      </c>
      <c r="L104" s="264">
        <v>24</v>
      </c>
      <c r="M104" s="264">
        <f>60*60*24*5.09/1000000</f>
        <v>0.439776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0.439776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1.31</v>
      </c>
      <c r="E107" s="261">
        <v>2.1</v>
      </c>
      <c r="F107" s="261">
        <v>1.3</v>
      </c>
      <c r="G107" s="261">
        <v>2.09</v>
      </c>
      <c r="H107" s="262"/>
      <c r="I107" s="263"/>
      <c r="J107" s="264">
        <v>1</v>
      </c>
      <c r="K107" s="264">
        <v>3.5</v>
      </c>
      <c r="L107" s="264">
        <v>24</v>
      </c>
      <c r="M107" s="264">
        <f>60*60*24*0.83/1000000</f>
        <v>0.071712</v>
      </c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0.071712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2.01</v>
      </c>
      <c r="E108" s="261">
        <v>2.02</v>
      </c>
      <c r="F108" s="261">
        <v>2</v>
      </c>
      <c r="G108" s="261">
        <v>2.01</v>
      </c>
      <c r="H108" s="262">
        <v>2.33</v>
      </c>
      <c r="I108" s="263">
        <v>6</v>
      </c>
      <c r="J108" s="264">
        <v>1</v>
      </c>
      <c r="K108" s="264">
        <v>0.05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0.16</v>
      </c>
      <c r="E113" s="300">
        <v>0.05</v>
      </c>
      <c r="F113" s="300">
        <v>0.14</v>
      </c>
      <c r="G113" s="300">
        <v>0.06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0.15</v>
      </c>
      <c r="E114" s="300">
        <v>0.15</v>
      </c>
      <c r="F114" s="300">
        <v>0.14</v>
      </c>
      <c r="G114" s="300">
        <v>0.14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0.14</v>
      </c>
      <c r="E115" s="300">
        <v>0.14</v>
      </c>
      <c r="F115" s="300">
        <v>0.14</v>
      </c>
      <c r="G115" s="300">
        <v>0.14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-2.43</v>
      </c>
      <c r="N119" s="308"/>
      <c r="O119" s="307">
        <f>O120+O215+O297</f>
        <v>189</v>
      </c>
      <c r="P119" s="310">
        <f>P120+P215</f>
        <v>0</v>
      </c>
      <c r="Q119" s="311"/>
      <c r="R119" s="308">
        <f>R120+R215+R297</f>
        <v>0</v>
      </c>
      <c r="S119" s="308"/>
      <c r="T119" s="307">
        <f>T120+T215+T297</f>
        <v>114</v>
      </c>
      <c r="U119" s="307">
        <f>U120+U215+U297</f>
        <v>0</v>
      </c>
      <c r="V119" s="311"/>
      <c r="W119" s="308">
        <f>W120+W215+W297</f>
        <v>0</v>
      </c>
      <c r="X119" s="308">
        <f>X120+X218+X298</f>
        <v>-1.7500000000000002</v>
      </c>
      <c r="Y119" s="312"/>
      <c r="Z119" s="313"/>
      <c r="AA119" s="314">
        <f>+M119+R119+W119</f>
        <v>-2.43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19" t="s">
        <v>177</v>
      </c>
      <c r="B120" s="520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-1.7500000000000002</v>
      </c>
      <c r="N120" s="181"/>
      <c r="O120" s="184">
        <f>SUM(O121:O214)</f>
        <v>132</v>
      </c>
      <c r="P120" s="184">
        <f>SUM(P121:P214)</f>
        <v>0</v>
      </c>
      <c r="Q120" s="315"/>
      <c r="R120" s="183">
        <f>SUM(R121:R214)</f>
        <v>0</v>
      </c>
      <c r="S120" s="181"/>
      <c r="T120" s="184">
        <f>SUM(T121:T214)</f>
        <v>83</v>
      </c>
      <c r="U120" s="184">
        <f>SUM(U121:U214)</f>
        <v>0</v>
      </c>
      <c r="V120" s="186"/>
      <c r="W120" s="183">
        <f>SUM(W121:W214)</f>
        <v>0</v>
      </c>
      <c r="X120" s="316">
        <f>M120+R120+W120</f>
        <v>-1.7500000000000002</v>
      </c>
      <c r="Y120" s="317"/>
      <c r="Z120" s="190"/>
      <c r="AA120" s="170">
        <f>SUM(X121:X218)</f>
        <v>-2.43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0.6</v>
      </c>
      <c r="E121" s="318">
        <v>1.5</v>
      </c>
      <c r="F121" s="318">
        <v>0.6</v>
      </c>
      <c r="G121" s="318">
        <v>1.5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/>
      <c r="Q121" s="92"/>
      <c r="R121" s="92"/>
      <c r="S121" s="134"/>
      <c r="T121" s="97"/>
      <c r="U121" s="95"/>
      <c r="V121" s="95"/>
      <c r="W121" s="95"/>
      <c r="X121" s="98">
        <f>M121+R121+W121</f>
        <v>0</v>
      </c>
      <c r="Y121" s="320"/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0.63</v>
      </c>
      <c r="E122" s="318">
        <v>0.9</v>
      </c>
      <c r="F122" s="318">
        <v>0.56</v>
      </c>
      <c r="G122" s="318">
        <v>0.8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/>
      <c r="Q122" s="95"/>
      <c r="R122" s="92"/>
      <c r="S122" s="96">
        <v>3</v>
      </c>
      <c r="T122" s="97">
        <v>2</v>
      </c>
      <c r="U122" s="92"/>
      <c r="V122" s="92"/>
      <c r="W122" s="92"/>
      <c r="X122" s="98">
        <f aca="true" t="shared" si="6" ref="X122:X134">M122+R122+W122</f>
        <v>0</v>
      </c>
      <c r="Y122" s="320"/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0.93</v>
      </c>
      <c r="E123" s="318">
        <v>1.27</v>
      </c>
      <c r="F123" s="318">
        <v>0.97</v>
      </c>
      <c r="G123" s="318">
        <v>1.27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/>
      <c r="Q123" s="95"/>
      <c r="R123" s="95"/>
      <c r="S123" s="96">
        <v>3</v>
      </c>
      <c r="T123" s="97">
        <v>4</v>
      </c>
      <c r="U123" s="92"/>
      <c r="V123" s="92"/>
      <c r="W123" s="92"/>
      <c r="X123" s="98">
        <f t="shared" si="6"/>
        <v>0</v>
      </c>
      <c r="Y123" s="320"/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0.7</v>
      </c>
      <c r="E124" s="318">
        <v>0.8</v>
      </c>
      <c r="F124" s="318">
        <v>0.74</v>
      </c>
      <c r="G124" s="318">
        <v>0.86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/>
      <c r="Q124" s="92"/>
      <c r="R124" s="92"/>
      <c r="S124" s="96">
        <v>3</v>
      </c>
      <c r="T124" s="97">
        <v>4</v>
      </c>
      <c r="U124" s="92"/>
      <c r="V124" s="92"/>
      <c r="W124" s="92"/>
      <c r="X124" s="98">
        <f t="shared" si="6"/>
        <v>0</v>
      </c>
      <c r="Y124" s="320"/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0.78</v>
      </c>
      <c r="E125" s="318">
        <v>0.9</v>
      </c>
      <c r="F125" s="318">
        <v>0.8</v>
      </c>
      <c r="G125" s="318">
        <v>0.95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/>
      <c r="V125" s="95"/>
      <c r="W125" s="95"/>
      <c r="X125" s="98">
        <f>M125+R125+W125</f>
        <v>0</v>
      </c>
      <c r="Y125" s="320"/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1.02</v>
      </c>
      <c r="E126" s="321">
        <v>1.01</v>
      </c>
      <c r="F126" s="321">
        <v>1.07</v>
      </c>
      <c r="G126" s="321">
        <v>1.07</v>
      </c>
      <c r="H126" s="90">
        <v>2</v>
      </c>
      <c r="I126" s="319">
        <v>6</v>
      </c>
      <c r="J126" s="92">
        <v>2</v>
      </c>
      <c r="K126" s="92" t="s">
        <v>133</v>
      </c>
      <c r="L126" s="92">
        <v>18</v>
      </c>
      <c r="M126" s="92">
        <v>-0.66</v>
      </c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-0.66</v>
      </c>
      <c r="Y126" s="320" t="s">
        <v>414</v>
      </c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/>
      <c r="Q127" s="95"/>
      <c r="R127" s="92"/>
      <c r="S127" s="96"/>
      <c r="T127" s="97"/>
      <c r="U127" s="92"/>
      <c r="V127" s="95"/>
      <c r="W127" s="95"/>
      <c r="X127" s="98">
        <f t="shared" si="6"/>
        <v>0</v>
      </c>
      <c r="Y127" s="99"/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/>
      <c r="Q128" s="95"/>
      <c r="R128" s="92"/>
      <c r="S128" s="96">
        <v>3</v>
      </c>
      <c r="T128" s="97">
        <v>4</v>
      </c>
      <c r="U128" s="92"/>
      <c r="V128" s="92"/>
      <c r="W128" s="92"/>
      <c r="X128" s="98">
        <f t="shared" si="6"/>
        <v>0</v>
      </c>
      <c r="Y128" s="99"/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0.97</v>
      </c>
      <c r="E129" s="321">
        <v>1</v>
      </c>
      <c r="F129" s="323">
        <v>1.04</v>
      </c>
      <c r="G129" s="321">
        <v>0.98</v>
      </c>
      <c r="H129" s="90">
        <v>1</v>
      </c>
      <c r="I129" s="319">
        <v>4</v>
      </c>
      <c r="J129" s="92">
        <v>1</v>
      </c>
      <c r="K129" s="92">
        <v>1</v>
      </c>
      <c r="L129" s="92">
        <v>5</v>
      </c>
      <c r="M129" s="92">
        <v>-0.03</v>
      </c>
      <c r="N129" s="93">
        <v>1</v>
      </c>
      <c r="O129" s="94">
        <v>3</v>
      </c>
      <c r="P129" s="198"/>
      <c r="Q129" s="198"/>
      <c r="R129" s="198"/>
      <c r="S129" s="96">
        <v>3</v>
      </c>
      <c r="T129" s="97">
        <v>2</v>
      </c>
      <c r="U129" s="92"/>
      <c r="V129" s="92"/>
      <c r="W129" s="92"/>
      <c r="X129" s="98">
        <f t="shared" si="6"/>
        <v>-0.03</v>
      </c>
      <c r="Y129" s="99" t="s">
        <v>414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0.7</v>
      </c>
      <c r="E131" s="321">
        <v>0.78</v>
      </c>
      <c r="F131" s="321">
        <v>0.78</v>
      </c>
      <c r="G131" s="321">
        <v>0.86</v>
      </c>
      <c r="H131" s="90">
        <v>3</v>
      </c>
      <c r="I131" s="91">
        <v>6</v>
      </c>
      <c r="J131" s="92">
        <v>1</v>
      </c>
      <c r="K131" s="92" t="s">
        <v>133</v>
      </c>
      <c r="L131" s="92">
        <v>6</v>
      </c>
      <c r="M131" s="92">
        <v>-0.12</v>
      </c>
      <c r="N131" s="93">
        <v>3</v>
      </c>
      <c r="O131" s="94">
        <v>4</v>
      </c>
      <c r="P131" s="92"/>
      <c r="Q131" s="92"/>
      <c r="R131" s="92"/>
      <c r="S131" s="96">
        <v>3</v>
      </c>
      <c r="T131" s="97">
        <v>2</v>
      </c>
      <c r="U131" s="92"/>
      <c r="V131" s="95"/>
      <c r="W131" s="92"/>
      <c r="X131" s="98">
        <f t="shared" si="6"/>
        <v>-0.12</v>
      </c>
      <c r="Y131" s="99" t="s">
        <v>414</v>
      </c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0.69</v>
      </c>
      <c r="E133" s="321">
        <v>0.77</v>
      </c>
      <c r="F133" s="321">
        <v>0.76</v>
      </c>
      <c r="G133" s="321">
        <v>0.83</v>
      </c>
      <c r="H133" s="90">
        <v>4</v>
      </c>
      <c r="I133" s="319">
        <v>4</v>
      </c>
      <c r="J133" s="92">
        <v>1</v>
      </c>
      <c r="K133" s="92" t="s">
        <v>133</v>
      </c>
      <c r="L133" s="92">
        <v>8</v>
      </c>
      <c r="M133" s="92">
        <v>-0.06</v>
      </c>
      <c r="N133" s="93">
        <v>3</v>
      </c>
      <c r="O133" s="94">
        <v>2</v>
      </c>
      <c r="P133" s="198"/>
      <c r="Q133" s="198"/>
      <c r="R133" s="198"/>
      <c r="S133" s="96"/>
      <c r="T133" s="97"/>
      <c r="U133" s="198"/>
      <c r="V133" s="198"/>
      <c r="W133" s="198"/>
      <c r="X133" s="98">
        <f t="shared" si="6"/>
        <v>-0.06</v>
      </c>
      <c r="Y133" s="99" t="s">
        <v>414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0.68</v>
      </c>
      <c r="E135" s="329">
        <v>0.8</v>
      </c>
      <c r="F135" s="329">
        <v>0.75</v>
      </c>
      <c r="G135" s="329">
        <v>0.81</v>
      </c>
      <c r="H135" s="90">
        <v>2</v>
      </c>
      <c r="I135" s="319">
        <v>3</v>
      </c>
      <c r="J135" s="92"/>
      <c r="K135" s="92"/>
      <c r="L135" s="92"/>
      <c r="M135" s="92"/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0</v>
      </c>
      <c r="Y135" s="99"/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/>
      <c r="Q137" s="92"/>
      <c r="R137" s="92"/>
      <c r="S137" s="335"/>
      <c r="T137" s="336"/>
      <c r="U137" s="337"/>
      <c r="V137" s="95"/>
      <c r="W137" s="337"/>
      <c r="X137" s="98">
        <f t="shared" si="7"/>
        <v>0</v>
      </c>
      <c r="Y137" s="99"/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0.75</v>
      </c>
      <c r="E139" s="506">
        <v>0.76</v>
      </c>
      <c r="F139" s="505">
        <v>0.79</v>
      </c>
      <c r="G139" s="506">
        <v>0.8</v>
      </c>
      <c r="H139" s="332">
        <v>1</v>
      </c>
      <c r="I139" s="333">
        <v>6</v>
      </c>
      <c r="J139" s="92">
        <v>1</v>
      </c>
      <c r="K139" s="146">
        <v>1</v>
      </c>
      <c r="L139" s="146">
        <v>5</v>
      </c>
      <c r="M139" s="146">
        <v>-0.05</v>
      </c>
      <c r="N139" s="334"/>
      <c r="O139" s="94"/>
      <c r="P139" s="337"/>
      <c r="Q139" s="337"/>
      <c r="R139" s="92"/>
      <c r="S139" s="335"/>
      <c r="T139" s="336"/>
      <c r="U139" s="337"/>
      <c r="V139" s="95"/>
      <c r="W139" s="337"/>
      <c r="X139" s="98">
        <f t="shared" si="7"/>
        <v>-0.05</v>
      </c>
      <c r="Y139" s="99" t="s">
        <v>414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0.73</v>
      </c>
      <c r="E141" s="506">
        <v>0.63</v>
      </c>
      <c r="F141" s="505">
        <v>0.78</v>
      </c>
      <c r="G141" s="506">
        <v>0.67</v>
      </c>
      <c r="H141" s="332">
        <v>2</v>
      </c>
      <c r="I141" s="333">
        <v>6</v>
      </c>
      <c r="J141" s="92"/>
      <c r="K141" s="146"/>
      <c r="L141" s="146"/>
      <c r="M141" s="146"/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0</v>
      </c>
      <c r="Y141" s="99"/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/>
      <c r="Q142" s="337"/>
      <c r="R142" s="92"/>
      <c r="S142" s="335">
        <v>3</v>
      </c>
      <c r="T142" s="336">
        <v>4</v>
      </c>
      <c r="U142" s="337"/>
      <c r="V142" s="95"/>
      <c r="W142" s="337"/>
      <c r="X142" s="98">
        <f t="shared" si="7"/>
        <v>0</v>
      </c>
      <c r="Y142" s="99"/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0.7</v>
      </c>
      <c r="E144" s="506">
        <v>0.68</v>
      </c>
      <c r="F144" s="505">
        <v>0.74</v>
      </c>
      <c r="G144" s="506">
        <v>0.7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0.69</v>
      </c>
      <c r="E170" s="506">
        <v>0.93</v>
      </c>
      <c r="F170" s="505">
        <v>0.86</v>
      </c>
      <c r="G170" s="506">
        <v>0.97</v>
      </c>
      <c r="H170" s="332">
        <v>2</v>
      </c>
      <c r="I170" s="340">
        <v>6</v>
      </c>
      <c r="J170" s="92">
        <v>2</v>
      </c>
      <c r="K170" s="337">
        <v>2</v>
      </c>
      <c r="L170" s="337">
        <v>6.5</v>
      </c>
      <c r="M170" s="337">
        <v>-0.34</v>
      </c>
      <c r="N170" s="334">
        <v>3</v>
      </c>
      <c r="O170" s="94">
        <v>8</v>
      </c>
      <c r="P170" s="92"/>
      <c r="Q170" s="344"/>
      <c r="R170" s="92"/>
      <c r="S170" s="335">
        <v>3</v>
      </c>
      <c r="T170" s="336">
        <v>6</v>
      </c>
      <c r="U170" s="95"/>
      <c r="V170" s="95"/>
      <c r="W170" s="95"/>
      <c r="X170" s="98">
        <f t="shared" si="7"/>
        <v>-0.34</v>
      </c>
      <c r="Y170" s="99" t="s">
        <v>414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/>
      <c r="Q171" s="95"/>
      <c r="R171" s="92"/>
      <c r="S171" s="335"/>
      <c r="T171" s="336"/>
      <c r="U171" s="337"/>
      <c r="V171" s="198"/>
      <c r="W171" s="198"/>
      <c r="X171" s="98">
        <f t="shared" si="7"/>
        <v>0</v>
      </c>
      <c r="Y171" s="99"/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/>
      <c r="Q177" s="347"/>
      <c r="R177" s="92"/>
      <c r="S177" s="335"/>
      <c r="T177" s="336"/>
      <c r="U177" s="337"/>
      <c r="V177" s="95"/>
      <c r="W177" s="198"/>
      <c r="X177" s="98">
        <f t="shared" si="7"/>
        <v>0</v>
      </c>
      <c r="Y177" s="99"/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0.62</v>
      </c>
      <c r="E178" s="506">
        <v>0.76</v>
      </c>
      <c r="F178" s="505">
        <v>0.71</v>
      </c>
      <c r="G178" s="506">
        <v>0.81</v>
      </c>
      <c r="H178" s="332">
        <v>1</v>
      </c>
      <c r="I178" s="340">
        <v>6</v>
      </c>
      <c r="J178" s="92">
        <v>1</v>
      </c>
      <c r="K178" s="337">
        <v>3.48</v>
      </c>
      <c r="L178" s="337">
        <v>8</v>
      </c>
      <c r="M178" s="337">
        <v>-0.49</v>
      </c>
      <c r="N178" s="334"/>
      <c r="O178" s="94"/>
      <c r="P178" s="92"/>
      <c r="Q178" s="337"/>
      <c r="R178" s="337"/>
      <c r="S178" s="335"/>
      <c r="T178" s="336"/>
      <c r="U178" s="198"/>
      <c r="V178" s="198"/>
      <c r="W178" s="198"/>
      <c r="X178" s="98">
        <f t="shared" si="7"/>
        <v>-0.49</v>
      </c>
      <c r="Y178" s="99" t="s">
        <v>414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0.56</v>
      </c>
      <c r="E181" s="349">
        <v>0.54</v>
      </c>
      <c r="F181" s="349">
        <v>0.55</v>
      </c>
      <c r="G181" s="349">
        <v>0.55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</v>
      </c>
      <c r="Y181" s="99"/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0.56</v>
      </c>
      <c r="E182" s="349">
        <v>0.54</v>
      </c>
      <c r="F182" s="349">
        <v>0.55</v>
      </c>
      <c r="G182" s="349">
        <v>0.55</v>
      </c>
      <c r="H182" s="332">
        <v>1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0.56</v>
      </c>
      <c r="E183" s="349">
        <v>0.54</v>
      </c>
      <c r="F183" s="349">
        <v>0.55</v>
      </c>
      <c r="G183" s="349">
        <v>0.55</v>
      </c>
      <c r="H183" s="332">
        <v>1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0.55</v>
      </c>
      <c r="E184" s="349">
        <v>0.53</v>
      </c>
      <c r="F184" s="349">
        <v>0.55</v>
      </c>
      <c r="G184" s="349">
        <v>0.55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0.55</v>
      </c>
      <c r="E185" s="349">
        <v>0.53</v>
      </c>
      <c r="F185" s="349">
        <v>0.55</v>
      </c>
      <c r="G185" s="349">
        <v>0.55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/>
      <c r="Q185" s="95"/>
      <c r="R185" s="337"/>
      <c r="S185" s="335">
        <v>3</v>
      </c>
      <c r="T185" s="336">
        <v>3</v>
      </c>
      <c r="U185" s="198"/>
      <c r="V185" s="198"/>
      <c r="W185" s="198"/>
      <c r="X185" s="98">
        <f t="shared" si="7"/>
        <v>0</v>
      </c>
      <c r="Y185" s="99"/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0.55</v>
      </c>
      <c r="E186" s="349">
        <v>0.53</v>
      </c>
      <c r="F186" s="349">
        <v>0.55</v>
      </c>
      <c r="G186" s="349">
        <v>0.55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/>
      <c r="Q186" s="95"/>
      <c r="R186" s="337"/>
      <c r="S186" s="335">
        <v>3</v>
      </c>
      <c r="T186" s="336">
        <v>2</v>
      </c>
      <c r="U186" s="198"/>
      <c r="V186" s="198"/>
      <c r="W186" s="198"/>
      <c r="X186" s="98">
        <f t="shared" si="7"/>
        <v>0</v>
      </c>
      <c r="Y186" s="99"/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0.54</v>
      </c>
      <c r="E187" s="349">
        <v>0.52</v>
      </c>
      <c r="F187" s="349">
        <v>0.55</v>
      </c>
      <c r="G187" s="349">
        <v>0.55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/>
      <c r="Q187" s="95"/>
      <c r="R187" s="337"/>
      <c r="S187" s="335">
        <v>3</v>
      </c>
      <c r="T187" s="336">
        <v>2</v>
      </c>
      <c r="U187" s="198"/>
      <c r="V187" s="198"/>
      <c r="W187" s="198"/>
      <c r="X187" s="98">
        <f t="shared" si="7"/>
        <v>0</v>
      </c>
      <c r="Y187" s="99"/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0.54</v>
      </c>
      <c r="E188" s="349">
        <v>0.52</v>
      </c>
      <c r="F188" s="349">
        <v>0.55</v>
      </c>
      <c r="G188" s="349">
        <v>0.55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/>
      <c r="Q188" s="95"/>
      <c r="R188" s="337"/>
      <c r="S188" s="335">
        <v>3</v>
      </c>
      <c r="T188" s="336">
        <v>2</v>
      </c>
      <c r="U188" s="198"/>
      <c r="V188" s="198"/>
      <c r="W188" s="198"/>
      <c r="X188" s="98">
        <f t="shared" si="7"/>
        <v>0</v>
      </c>
      <c r="Y188" s="99"/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0.54</v>
      </c>
      <c r="E189" s="349">
        <v>0.52</v>
      </c>
      <c r="F189" s="349">
        <v>0.55</v>
      </c>
      <c r="G189" s="349">
        <v>0.55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/>
      <c r="Q189" s="95"/>
      <c r="R189" s="337"/>
      <c r="S189" s="335">
        <v>3</v>
      </c>
      <c r="T189" s="336">
        <v>1</v>
      </c>
      <c r="U189" s="198"/>
      <c r="V189" s="198"/>
      <c r="W189" s="198"/>
      <c r="X189" s="98">
        <f t="shared" si="7"/>
        <v>0</v>
      </c>
      <c r="Y189" s="99"/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0.53</v>
      </c>
      <c r="E190" s="349">
        <v>0.51</v>
      </c>
      <c r="F190" s="349">
        <v>0.55</v>
      </c>
      <c r="G190" s="349">
        <v>0.55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/>
      <c r="Q190" s="95"/>
      <c r="R190" s="337"/>
      <c r="S190" s="169"/>
      <c r="T190" s="350"/>
      <c r="U190" s="198"/>
      <c r="V190" s="198"/>
      <c r="W190" s="198"/>
      <c r="X190" s="98">
        <f t="shared" si="7"/>
        <v>0</v>
      </c>
      <c r="Y190" s="99"/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0.53</v>
      </c>
      <c r="E191" s="354">
        <v>0.51</v>
      </c>
      <c r="F191" s="349">
        <v>0.55</v>
      </c>
      <c r="G191" s="354">
        <v>0.55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/>
      <c r="Q191" s="95"/>
      <c r="R191" s="337"/>
      <c r="S191" s="169"/>
      <c r="T191" s="350"/>
      <c r="U191" s="198"/>
      <c r="V191" s="198"/>
      <c r="W191" s="198"/>
      <c r="X191" s="98">
        <f t="shared" si="7"/>
        <v>0</v>
      </c>
      <c r="Y191" s="99"/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0.53</v>
      </c>
      <c r="E192" s="349">
        <v>0.51</v>
      </c>
      <c r="F192" s="349">
        <v>0.55</v>
      </c>
      <c r="G192" s="349">
        <v>0.55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/>
      <c r="Q192" s="95"/>
      <c r="R192" s="337"/>
      <c r="S192" s="335">
        <v>3</v>
      </c>
      <c r="T192" s="336">
        <v>1</v>
      </c>
      <c r="U192" s="198"/>
      <c r="V192" s="198"/>
      <c r="W192" s="198"/>
      <c r="X192" s="98">
        <f t="shared" si="7"/>
        <v>0</v>
      </c>
      <c r="Y192" s="99"/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0.52</v>
      </c>
      <c r="E193" s="349">
        <v>0.5</v>
      </c>
      <c r="F193" s="349">
        <v>0.55</v>
      </c>
      <c r="G193" s="349">
        <v>0.55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/>
      <c r="Q193" s="95"/>
      <c r="R193" s="337"/>
      <c r="S193" s="169"/>
      <c r="T193" s="350"/>
      <c r="U193" s="198"/>
      <c r="V193" s="198"/>
      <c r="W193" s="198"/>
      <c r="X193" s="98">
        <f t="shared" si="7"/>
        <v>0</v>
      </c>
      <c r="Y193" s="99"/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0.52</v>
      </c>
      <c r="E194" s="349">
        <v>0.5</v>
      </c>
      <c r="F194" s="349">
        <v>0.55</v>
      </c>
      <c r="G194" s="349">
        <v>0.55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/>
      <c r="Q194" s="95"/>
      <c r="R194" s="337"/>
      <c r="S194" s="169"/>
      <c r="T194" s="350"/>
      <c r="U194" s="198"/>
      <c r="V194" s="198"/>
      <c r="W194" s="198"/>
      <c r="X194" s="98">
        <f t="shared" si="7"/>
        <v>0</v>
      </c>
      <c r="Y194" s="99"/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/>
      <c r="Q196" s="95"/>
      <c r="R196" s="337"/>
      <c r="S196" s="169"/>
      <c r="T196" s="350"/>
      <c r="U196" s="198"/>
      <c r="V196" s="198"/>
      <c r="W196" s="198"/>
      <c r="X196" s="98">
        <f t="shared" si="7"/>
        <v>0</v>
      </c>
      <c r="Y196" s="99"/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0.8</v>
      </c>
      <c r="E198" s="349">
        <v>0.73</v>
      </c>
      <c r="F198" s="349">
        <v>0.5</v>
      </c>
      <c r="G198" s="349">
        <v>0.5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/>
      <c r="Q198" s="198"/>
      <c r="R198" s="337"/>
      <c r="S198" s="335">
        <v>3</v>
      </c>
      <c r="T198" s="336">
        <v>2</v>
      </c>
      <c r="U198" s="198"/>
      <c r="V198" s="198"/>
      <c r="W198" s="198"/>
      <c r="X198" s="98">
        <f t="shared" si="7"/>
        <v>0</v>
      </c>
      <c r="Y198" s="99"/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0.5</v>
      </c>
      <c r="E200" s="349">
        <v>0.4</v>
      </c>
      <c r="F200" s="349">
        <v>0.4</v>
      </c>
      <c r="G200" s="349">
        <v>0.8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0.62</v>
      </c>
      <c r="E201" s="349">
        <v>0.67</v>
      </c>
      <c r="F201" s="349">
        <v>0.52</v>
      </c>
      <c r="G201" s="349">
        <v>0.67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0.78</v>
      </c>
      <c r="E202" s="349">
        <v>0.69</v>
      </c>
      <c r="F202" s="349">
        <v>0.67</v>
      </c>
      <c r="G202" s="349">
        <v>0.69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/>
      <c r="Q202" s="198"/>
      <c r="R202" s="337"/>
      <c r="S202" s="335">
        <v>3</v>
      </c>
      <c r="T202" s="336">
        <v>8</v>
      </c>
      <c r="U202" s="198"/>
      <c r="V202" s="198"/>
      <c r="W202" s="198"/>
      <c r="X202" s="98">
        <f t="shared" si="8"/>
        <v>0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1.09</v>
      </c>
      <c r="E203" s="349">
        <v>0.55</v>
      </c>
      <c r="F203" s="349">
        <v>1.1</v>
      </c>
      <c r="G203" s="349">
        <v>0.55</v>
      </c>
      <c r="H203" s="332">
        <v>1</v>
      </c>
      <c r="I203" s="340">
        <v>4</v>
      </c>
      <c r="J203" s="347"/>
      <c r="K203" s="347"/>
      <c r="L203" s="347"/>
      <c r="M203" s="347"/>
      <c r="N203" s="93"/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</v>
      </c>
      <c r="Y203" s="99"/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0</v>
      </c>
      <c r="E204" s="349">
        <v>0.6</v>
      </c>
      <c r="F204" s="349">
        <v>0</v>
      </c>
      <c r="G204" s="349">
        <v>0.64</v>
      </c>
      <c r="H204" s="332">
        <v>1</v>
      </c>
      <c r="I204" s="340">
        <v>4</v>
      </c>
      <c r="J204" s="347"/>
      <c r="K204" s="347"/>
      <c r="L204" s="347"/>
      <c r="M204" s="347"/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</v>
      </c>
      <c r="Y204" s="99"/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1.07</v>
      </c>
      <c r="E205" s="354">
        <v>0.58</v>
      </c>
      <c r="F205" s="349">
        <v>0.9</v>
      </c>
      <c r="G205" s="354">
        <v>0.62</v>
      </c>
      <c r="H205" s="332">
        <v>1</v>
      </c>
      <c r="I205" s="340">
        <v>4</v>
      </c>
      <c r="J205" s="347"/>
      <c r="K205" s="347"/>
      <c r="L205" s="347"/>
      <c r="M205" s="347"/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</v>
      </c>
      <c r="Y205" s="99"/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0.99</v>
      </c>
      <c r="E206" s="349">
        <v>0.53</v>
      </c>
      <c r="F206" s="349">
        <v>0.8</v>
      </c>
      <c r="G206" s="349">
        <v>0.57</v>
      </c>
      <c r="H206" s="332">
        <v>1</v>
      </c>
      <c r="I206" s="340">
        <v>4</v>
      </c>
      <c r="J206" s="347"/>
      <c r="K206" s="347"/>
      <c r="L206" s="347"/>
      <c r="M206" s="347"/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0.7</v>
      </c>
      <c r="E207" s="349">
        <v>0.62</v>
      </c>
      <c r="F207" s="349">
        <v>0.56</v>
      </c>
      <c r="G207" s="349">
        <v>0.62</v>
      </c>
      <c r="H207" s="332">
        <v>1</v>
      </c>
      <c r="I207" s="340">
        <v>7</v>
      </c>
      <c r="J207" s="347"/>
      <c r="K207" s="347"/>
      <c r="L207" s="347"/>
      <c r="M207" s="347"/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</v>
      </c>
      <c r="Y207" s="99"/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1</v>
      </c>
      <c r="E208" s="349">
        <v>0.4</v>
      </c>
      <c r="F208" s="349">
        <v>0.8</v>
      </c>
      <c r="G208" s="349">
        <v>0.45</v>
      </c>
      <c r="H208" s="332">
        <v>1</v>
      </c>
      <c r="I208" s="340">
        <v>6</v>
      </c>
      <c r="J208" s="347"/>
      <c r="K208" s="347"/>
      <c r="L208" s="347"/>
      <c r="M208" s="347"/>
      <c r="N208" s="93"/>
      <c r="O208" s="94">
        <v>4</v>
      </c>
      <c r="P208" s="92"/>
      <c r="Q208" s="95"/>
      <c r="R208" s="337"/>
      <c r="S208" s="335">
        <v>3</v>
      </c>
      <c r="T208" s="336">
        <v>2</v>
      </c>
      <c r="U208" s="95"/>
      <c r="V208" s="95"/>
      <c r="W208" s="95"/>
      <c r="X208" s="98">
        <f>M208+R208+W208</f>
        <v>0</v>
      </c>
      <c r="Y208" s="99"/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>
        <v>0.5</v>
      </c>
      <c r="E209" s="349">
        <v>0.32</v>
      </c>
      <c r="F209" s="349">
        <v>0.46</v>
      </c>
      <c r="G209" s="349">
        <v>0.35</v>
      </c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>
        <v>0.8</v>
      </c>
      <c r="E210" s="349">
        <v>0.58</v>
      </c>
      <c r="F210" s="349">
        <v>0.72</v>
      </c>
      <c r="G210" s="349">
        <v>0.58</v>
      </c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19" t="s">
        <v>57</v>
      </c>
      <c r="B215" s="520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-0.68</v>
      </c>
      <c r="N215" s="181"/>
      <c r="O215" s="184">
        <f>SUM(O216:O295)</f>
        <v>57</v>
      </c>
      <c r="P215" s="379">
        <f>SUM(P216:P295)</f>
        <v>0</v>
      </c>
      <c r="Q215" s="380"/>
      <c r="R215" s="183">
        <f>SUM(R216:R296)</f>
        <v>0</v>
      </c>
      <c r="S215" s="181"/>
      <c r="T215" s="184">
        <f>SUM(T216:T295)</f>
        <v>31</v>
      </c>
      <c r="U215" s="185">
        <f>SUM(U216:U295)</f>
        <v>0</v>
      </c>
      <c r="V215" s="380"/>
      <c r="W215" s="183">
        <f>SUM(W216:W296)</f>
        <v>0</v>
      </c>
      <c r="X215" s="316">
        <f>M215+W215+R215</f>
        <v>-0.68</v>
      </c>
      <c r="Y215" s="317"/>
      <c r="Z215" s="212"/>
      <c r="AA215" s="170">
        <f>+M215+R215+W215</f>
        <v>-0.68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0.2</v>
      </c>
      <c r="E216" s="331">
        <v>1.48</v>
      </c>
      <c r="F216" s="331">
        <v>0.25</v>
      </c>
      <c r="G216" s="331">
        <v>1.48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0.25</v>
      </c>
      <c r="E217" s="343">
        <v>1.23</v>
      </c>
      <c r="F217" s="343">
        <v>0.3</v>
      </c>
      <c r="G217" s="343">
        <v>1.23</v>
      </c>
      <c r="H217" s="90">
        <v>1</v>
      </c>
      <c r="I217" s="91">
        <v>4</v>
      </c>
      <c r="J217" s="92"/>
      <c r="K217" s="95"/>
      <c r="L217" s="337"/>
      <c r="M217" s="337"/>
      <c r="N217" s="93"/>
      <c r="O217" s="141"/>
      <c r="P217" s="92"/>
      <c r="Q217" s="95"/>
      <c r="R217" s="92"/>
      <c r="S217" s="96">
        <v>3</v>
      </c>
      <c r="T217" s="97">
        <v>2</v>
      </c>
      <c r="U217" s="92"/>
      <c r="V217" s="95"/>
      <c r="W217" s="92"/>
      <c r="X217" s="98">
        <f t="shared" si="9"/>
        <v>0</v>
      </c>
      <c r="Y217" s="99"/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0.23</v>
      </c>
      <c r="E218" s="343">
        <v>1.01</v>
      </c>
      <c r="F218" s="343">
        <v>0.27</v>
      </c>
      <c r="G218" s="343">
        <v>1.01</v>
      </c>
      <c r="H218" s="90">
        <v>-0.07</v>
      </c>
      <c r="I218" s="91">
        <v>4</v>
      </c>
      <c r="J218" s="95"/>
      <c r="K218" s="95"/>
      <c r="L218" s="95"/>
      <c r="M218" s="95"/>
      <c r="N218" s="93"/>
      <c r="O218" s="141"/>
      <c r="P218" s="92"/>
      <c r="Q218" s="95"/>
      <c r="R218" s="92"/>
      <c r="S218" s="96">
        <v>3</v>
      </c>
      <c r="T218" s="97">
        <v>2</v>
      </c>
      <c r="U218" s="95"/>
      <c r="V218" s="95"/>
      <c r="W218" s="95"/>
      <c r="X218" s="98">
        <f t="shared" si="9"/>
        <v>0</v>
      </c>
      <c r="Y218" s="99"/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0.2</v>
      </c>
      <c r="E219" s="343">
        <v>1.29</v>
      </c>
      <c r="F219" s="343">
        <v>0.25</v>
      </c>
      <c r="G219" s="343">
        <v>1.28</v>
      </c>
      <c r="H219" s="90">
        <v>1.46</v>
      </c>
      <c r="I219" s="91">
        <v>6</v>
      </c>
      <c r="J219" s="95"/>
      <c r="K219" s="95"/>
      <c r="L219" s="384"/>
      <c r="M219" s="384"/>
      <c r="N219" s="93"/>
      <c r="O219" s="141"/>
      <c r="P219" s="92"/>
      <c r="Q219" s="95"/>
      <c r="R219" s="92"/>
      <c r="S219" s="96">
        <v>3</v>
      </c>
      <c r="T219" s="97">
        <v>2</v>
      </c>
      <c r="U219" s="95"/>
      <c r="V219" s="95"/>
      <c r="W219" s="95"/>
      <c r="X219" s="98">
        <f t="shared" si="9"/>
        <v>0</v>
      </c>
      <c r="Y219" s="99"/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0.3</v>
      </c>
      <c r="E220" s="343">
        <v>1.29</v>
      </c>
      <c r="F220" s="343">
        <v>0.43</v>
      </c>
      <c r="G220" s="343">
        <v>1.3</v>
      </c>
      <c r="H220" s="90">
        <v>1.9</v>
      </c>
      <c r="I220" s="91">
        <v>6</v>
      </c>
      <c r="J220" s="92"/>
      <c r="K220" s="95"/>
      <c r="L220" s="337"/>
      <c r="M220" s="337"/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0</v>
      </c>
      <c r="Y220" s="99"/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0.38</v>
      </c>
      <c r="E221" s="343">
        <v>1.16</v>
      </c>
      <c r="F221" s="343">
        <v>0.45</v>
      </c>
      <c r="G221" s="343">
        <v>1.19</v>
      </c>
      <c r="H221" s="90">
        <v>1.85</v>
      </c>
      <c r="I221" s="91">
        <v>4</v>
      </c>
      <c r="J221" s="92"/>
      <c r="K221" s="95"/>
      <c r="L221" s="92"/>
      <c r="M221" s="95"/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</v>
      </c>
      <c r="Y221" s="99"/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0.47</v>
      </c>
      <c r="E222" s="343">
        <v>1.15</v>
      </c>
      <c r="F222" s="343">
        <v>0.47</v>
      </c>
      <c r="G222" s="343">
        <v>1.17</v>
      </c>
      <c r="H222" s="90">
        <v>1.84</v>
      </c>
      <c r="I222" s="91">
        <v>4</v>
      </c>
      <c r="J222" s="92"/>
      <c r="K222" s="95"/>
      <c r="L222" s="92"/>
      <c r="M222" s="92"/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</v>
      </c>
      <c r="Y222" s="99"/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/>
      <c r="E223" s="343"/>
      <c r="F223" s="343"/>
      <c r="G223" s="343"/>
      <c r="H223" s="90"/>
      <c r="I223" s="91"/>
      <c r="J223" s="92"/>
      <c r="K223" s="95"/>
      <c r="L223" s="92"/>
      <c r="M223" s="92"/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0</v>
      </c>
      <c r="Y223" s="99"/>
      <c r="Z223" s="387"/>
      <c r="AA223" s="388" t="s">
        <v>180</v>
      </c>
      <c r="AB223" s="389">
        <f>G223-F223</f>
        <v>0</v>
      </c>
      <c r="AC223" s="390">
        <f>+G223</f>
        <v>0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/>
      <c r="E224" s="343"/>
      <c r="F224" s="343"/>
      <c r="G224" s="343"/>
      <c r="H224" s="90"/>
      <c r="I224" s="91"/>
      <c r="J224" s="92"/>
      <c r="K224" s="95"/>
      <c r="L224" s="92"/>
      <c r="M224" s="92"/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0</v>
      </c>
      <c r="Y224" s="99"/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/>
      <c r="E225" s="343"/>
      <c r="F225" s="343"/>
      <c r="G225" s="343"/>
      <c r="H225" s="90"/>
      <c r="I225" s="91"/>
      <c r="J225" s="92"/>
      <c r="K225" s="92"/>
      <c r="L225" s="92"/>
      <c r="M225" s="92"/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0</v>
      </c>
      <c r="Y225" s="99"/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>
        <v>0.49</v>
      </c>
      <c r="E226" s="343">
        <v>0.78</v>
      </c>
      <c r="F226" s="343">
        <v>0.52</v>
      </c>
      <c r="G226" s="343">
        <v>0.83</v>
      </c>
      <c r="H226" s="90">
        <v>1.75</v>
      </c>
      <c r="I226" s="91">
        <v>6</v>
      </c>
      <c r="J226" s="92"/>
      <c r="K226" s="337"/>
      <c r="L226" s="92"/>
      <c r="M226" s="92"/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0</v>
      </c>
      <c r="Y226" s="99"/>
      <c r="Z226" s="387"/>
      <c r="AA226" s="388" t="s">
        <v>180</v>
      </c>
      <c r="AB226" s="389">
        <f>G226-F226</f>
        <v>0.30999999999999994</v>
      </c>
      <c r="AC226" s="390">
        <f>+G226</f>
        <v>0.83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>
        <v>0.49</v>
      </c>
      <c r="E227" s="343">
        <v>0.78</v>
      </c>
      <c r="F227" s="343">
        <v>0.52</v>
      </c>
      <c r="G227" s="343">
        <v>0.83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>
        <f>G227-F227</f>
        <v>0.30999999999999994</v>
      </c>
      <c r="AC227" s="390">
        <f>+G227</f>
        <v>0.83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0.2</v>
      </c>
      <c r="E228" s="331">
        <v>1.12</v>
      </c>
      <c r="F228" s="331">
        <v>0.55</v>
      </c>
      <c r="G228" s="331">
        <v>0.17</v>
      </c>
      <c r="H228" s="90">
        <v>1.75</v>
      </c>
      <c r="I228" s="91">
        <v>6</v>
      </c>
      <c r="J228" s="92">
        <v>2</v>
      </c>
      <c r="K228" s="337">
        <v>3</v>
      </c>
      <c r="L228" s="92">
        <v>5</v>
      </c>
      <c r="M228" s="92">
        <v>-0.18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-0.18</v>
      </c>
      <c r="Y228" s="99" t="s">
        <v>414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0.22</v>
      </c>
      <c r="E230" s="331">
        <v>1.04</v>
      </c>
      <c r="F230" s="331">
        <v>0.2</v>
      </c>
      <c r="G230" s="331">
        <v>1.07</v>
      </c>
      <c r="H230" s="90">
        <v>2</v>
      </c>
      <c r="I230" s="91">
        <v>6</v>
      </c>
      <c r="J230" s="92">
        <v>2</v>
      </c>
      <c r="K230" s="337" t="s">
        <v>133</v>
      </c>
      <c r="L230" s="92">
        <v>5</v>
      </c>
      <c r="M230" s="92">
        <v>-0.26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-0.26</v>
      </c>
      <c r="Y230" s="99" t="s">
        <v>414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-0.14</v>
      </c>
      <c r="E235" s="506">
        <v>0.55</v>
      </c>
      <c r="F235" s="505">
        <v>0.01</v>
      </c>
      <c r="G235" s="506">
        <v>0.6</v>
      </c>
      <c r="H235" s="332">
        <v>1</v>
      </c>
      <c r="I235" s="340">
        <v>6.5</v>
      </c>
      <c r="J235" s="92">
        <v>1</v>
      </c>
      <c r="K235" s="92">
        <v>3.14</v>
      </c>
      <c r="L235" s="92">
        <v>4</v>
      </c>
      <c r="M235" s="92">
        <v>-0.2</v>
      </c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-0.2</v>
      </c>
      <c r="Y235" s="99" t="s">
        <v>414</v>
      </c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0.27</v>
      </c>
      <c r="E236" s="506">
        <v>0.63</v>
      </c>
      <c r="F236" s="505">
        <v>0.28</v>
      </c>
      <c r="G236" s="506">
        <v>0.68</v>
      </c>
      <c r="H236" s="332">
        <v>1</v>
      </c>
      <c r="I236" s="340">
        <v>6</v>
      </c>
      <c r="J236" s="92">
        <v>1</v>
      </c>
      <c r="K236" s="92">
        <v>1.2</v>
      </c>
      <c r="L236" s="92">
        <v>5</v>
      </c>
      <c r="M236" s="92">
        <v>-0.04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-0.04</v>
      </c>
      <c r="Y236" s="99" t="s">
        <v>414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0.35</v>
      </c>
      <c r="E239" s="331">
        <v>0.35</v>
      </c>
      <c r="F239" s="331">
        <v>0.15</v>
      </c>
      <c r="G239" s="331">
        <v>0.15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0.5</v>
      </c>
      <c r="E247" s="331">
        <v>0.5</v>
      </c>
      <c r="F247" s="331">
        <v>0.225</v>
      </c>
      <c r="G247" s="331">
        <v>0.25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0.5</v>
      </c>
      <c r="E248" s="331">
        <v>0.5</v>
      </c>
      <c r="F248" s="331">
        <v>0.25</v>
      </c>
      <c r="G248" s="331">
        <v>0.25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0.6</v>
      </c>
      <c r="E249" s="331">
        <v>0.6</v>
      </c>
      <c r="F249" s="331">
        <v>0</v>
      </c>
      <c r="G249" s="331">
        <v>0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0.6</v>
      </c>
      <c r="E250" s="331">
        <v>0.6</v>
      </c>
      <c r="F250" s="331">
        <v>0</v>
      </c>
      <c r="G250" s="331">
        <v>0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0.6</v>
      </c>
      <c r="E251" s="331">
        <v>0.6</v>
      </c>
      <c r="F251" s="331">
        <v>0</v>
      </c>
      <c r="G251" s="331">
        <v>0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0.6</v>
      </c>
      <c r="E252" s="331">
        <v>0.6</v>
      </c>
      <c r="F252" s="331">
        <v>0</v>
      </c>
      <c r="G252" s="331">
        <v>0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0.5</v>
      </c>
      <c r="E253" s="331">
        <v>0.5</v>
      </c>
      <c r="F253" s="331">
        <v>0.2</v>
      </c>
      <c r="G253" s="331">
        <v>0.2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0.5</v>
      </c>
      <c r="E254" s="331">
        <v>0.5</v>
      </c>
      <c r="F254" s="331">
        <v>0.2</v>
      </c>
      <c r="G254" s="331">
        <v>0.2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0.6</v>
      </c>
      <c r="E255" s="331">
        <v>0.6</v>
      </c>
      <c r="F255" s="331">
        <v>0</v>
      </c>
      <c r="G255" s="331">
        <v>0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0.5</v>
      </c>
      <c r="E259" s="331">
        <v>0.5</v>
      </c>
      <c r="F259" s="331">
        <v>0</v>
      </c>
      <c r="G259" s="331">
        <v>0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/>
      <c r="Q259" s="106"/>
      <c r="R259" s="106"/>
      <c r="S259" s="169"/>
      <c r="T259" s="350"/>
      <c r="U259" s="95"/>
      <c r="V259" s="95"/>
      <c r="W259" s="95"/>
      <c r="X259" s="98">
        <f t="shared" si="11"/>
        <v>0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0.5</v>
      </c>
      <c r="E260" s="331">
        <v>0.5</v>
      </c>
      <c r="F260" s="331">
        <v>0</v>
      </c>
      <c r="G260" s="331">
        <v>0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/>
      <c r="Q260" s="106"/>
      <c r="R260" s="106"/>
      <c r="S260" s="169"/>
      <c r="T260" s="350"/>
      <c r="U260" s="95"/>
      <c r="V260" s="95"/>
      <c r="W260" s="95"/>
      <c r="X260" s="98">
        <f t="shared" si="11"/>
        <v>0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0.6</v>
      </c>
      <c r="E263" s="331">
        <v>0.6</v>
      </c>
      <c r="F263" s="331">
        <v>0.4</v>
      </c>
      <c r="G263" s="331">
        <v>0.4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0.7</v>
      </c>
      <c r="E264" s="331">
        <v>0.7</v>
      </c>
      <c r="F264" s="331">
        <v>0.4</v>
      </c>
      <c r="G264" s="331">
        <v>0.4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0.8</v>
      </c>
      <c r="E265" s="331">
        <v>0.8</v>
      </c>
      <c r="F265" s="331">
        <v>0.6</v>
      </c>
      <c r="G265" s="331">
        <v>0.6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0.8</v>
      </c>
      <c r="E266" s="331">
        <v>0.8</v>
      </c>
      <c r="F266" s="331">
        <v>0.5</v>
      </c>
      <c r="G266" s="331">
        <v>0.5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/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/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/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/>
      <c r="S296" s="169"/>
      <c r="T296" s="97"/>
      <c r="U296" s="95"/>
      <c r="V296" s="95"/>
      <c r="W296" s="95"/>
      <c r="X296" s="98">
        <f>M296+R296+W296</f>
        <v>0</v>
      </c>
      <c r="Y296" s="99"/>
      <c r="Z296" s="190"/>
      <c r="AA296" s="381"/>
      <c r="AQ296" s="125"/>
      <c r="AR296" s="383"/>
    </row>
    <row r="297" spans="1:44" s="101" customFormat="1" ht="38.25" customHeight="1">
      <c r="A297" s="519" t="s">
        <v>104</v>
      </c>
      <c r="B297" s="520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602" t="str">
        <f>+A1</f>
        <v>ผลการปฏิบัติการสูบน้ำ และระบายน้ำ ในเขต สชป.11 รายงาน ณ วันที่ 21 ก.พ. 61 (ข้อมูล ตั้งแต่ วันที่ 20 ก.พ. 61 วลา 06.00 น. ถึงวันที่ 21 ก.พ. 61  เวลา 06.00 น.)</v>
      </c>
      <c r="AC319" s="602"/>
      <c r="AD319" s="602"/>
      <c r="AE319" s="602"/>
      <c r="AF319" s="602"/>
      <c r="AG319" s="602"/>
      <c r="AH319" s="602"/>
      <c r="AI319" s="602"/>
      <c r="AJ319" s="602"/>
      <c r="AK319" s="602"/>
      <c r="AL319" s="602"/>
      <c r="AM319" s="602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95" t="s">
        <v>374</v>
      </c>
      <c r="AC321" s="596"/>
      <c r="AD321" s="599" t="s">
        <v>375</v>
      </c>
      <c r="AE321" s="600"/>
      <c r="AF321" s="599" t="s">
        <v>376</v>
      </c>
      <c r="AG321" s="600"/>
      <c r="AH321" s="599" t="s">
        <v>388</v>
      </c>
      <c r="AI321" s="600"/>
      <c r="AJ321" s="599" t="s">
        <v>377</v>
      </c>
      <c r="AK321" s="600"/>
      <c r="AL321" s="448" t="s">
        <v>385</v>
      </c>
      <c r="AM321" s="603" t="s">
        <v>7</v>
      </c>
    </row>
    <row r="322" spans="28:39" ht="34.5">
      <c r="AB322" s="597"/>
      <c r="AC322" s="598"/>
      <c r="AD322" s="449">
        <v>43152</v>
      </c>
      <c r="AE322" s="449">
        <v>43151</v>
      </c>
      <c r="AF322" s="449">
        <v>43152</v>
      </c>
      <c r="AG322" s="449">
        <v>43151</v>
      </c>
      <c r="AH322" s="449">
        <v>43152</v>
      </c>
      <c r="AI322" s="449">
        <v>43151</v>
      </c>
      <c r="AJ322" s="449">
        <v>43152</v>
      </c>
      <c r="AK322" s="449">
        <v>43151</v>
      </c>
      <c r="AL322" s="450" t="s">
        <v>386</v>
      </c>
      <c r="AM322" s="604"/>
    </row>
    <row r="323" spans="28:39" ht="34.5">
      <c r="AB323" s="605" t="s">
        <v>378</v>
      </c>
      <c r="AC323" s="451" t="s">
        <v>57</v>
      </c>
      <c r="AD323" s="452">
        <f>+$M$9</f>
        <v>0</v>
      </c>
      <c r="AE323" s="452">
        <v>0</v>
      </c>
      <c r="AF323" s="452">
        <f>R9</f>
        <v>0</v>
      </c>
      <c r="AG323" s="452">
        <v>0</v>
      </c>
      <c r="AH323" s="453">
        <f>W9</f>
        <v>0</v>
      </c>
      <c r="AI323" s="453">
        <v>0</v>
      </c>
      <c r="AJ323" s="452">
        <f>+AD323+AF323+AH323</f>
        <v>0</v>
      </c>
      <c r="AK323" s="452">
        <v>0</v>
      </c>
      <c r="AL323" s="454">
        <f>+P9+U9</f>
        <v>0</v>
      </c>
      <c r="AM323" s="455"/>
    </row>
    <row r="324" spans="28:39" ht="34.5">
      <c r="AB324" s="606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606"/>
      <c r="AC325" s="451" t="s">
        <v>380</v>
      </c>
      <c r="AD325" s="452">
        <f>+$M$62</f>
        <v>-0.880884</v>
      </c>
      <c r="AE325" s="452">
        <v>-1.005912</v>
      </c>
      <c r="AF325" s="452">
        <f>R62</f>
        <v>0</v>
      </c>
      <c r="AG325" s="452">
        <v>0</v>
      </c>
      <c r="AH325" s="453">
        <f>W62</f>
        <v>0</v>
      </c>
      <c r="AI325" s="453">
        <v>0</v>
      </c>
      <c r="AJ325" s="452">
        <f>+AD325+AF325+AH325</f>
        <v>-0.880884</v>
      </c>
      <c r="AK325" s="452">
        <v>-1.005912</v>
      </c>
      <c r="AL325" s="454">
        <f>+P62+U62</f>
        <v>0</v>
      </c>
      <c r="AM325" s="455"/>
    </row>
    <row r="326" spans="17:39" ht="34.5">
      <c r="Q326" s="456"/>
      <c r="AB326" s="606"/>
      <c r="AC326" s="451" t="s">
        <v>104</v>
      </c>
      <c r="AD326" s="452">
        <f>+$M$81</f>
        <v>0</v>
      </c>
      <c r="AE326" s="452">
        <v>0</v>
      </c>
      <c r="AF326" s="452">
        <f>R81</f>
        <v>0</v>
      </c>
      <c r="AG326" s="452">
        <v>0</v>
      </c>
      <c r="AH326" s="453">
        <f>W81</f>
        <v>0</v>
      </c>
      <c r="AI326" s="453">
        <v>0</v>
      </c>
      <c r="AJ326" s="452">
        <f>+AD326+AF326+AH326</f>
        <v>0</v>
      </c>
      <c r="AK326" s="452">
        <v>0</v>
      </c>
      <c r="AL326" s="454">
        <f>+P81+U81</f>
        <v>0</v>
      </c>
      <c r="AM326" s="455"/>
    </row>
    <row r="327" spans="16:39" ht="35.25" thickBot="1">
      <c r="P327" s="456"/>
      <c r="Y327" s="434" t="s">
        <v>229</v>
      </c>
      <c r="AB327" s="607"/>
      <c r="AC327" s="457" t="s">
        <v>381</v>
      </c>
      <c r="AD327" s="458">
        <f>SUM(AD323:AD326)</f>
        <v>-0.880884</v>
      </c>
      <c r="AE327" s="458">
        <v>-1.005912</v>
      </c>
      <c r="AF327" s="458">
        <f>SUM(AF323:AF326)</f>
        <v>0</v>
      </c>
      <c r="AG327" s="458">
        <v>0</v>
      </c>
      <c r="AH327" s="458">
        <f>SUM(AH323:AH326)</f>
        <v>0</v>
      </c>
      <c r="AI327" s="458">
        <v>0</v>
      </c>
      <c r="AJ327" s="458">
        <f>SUM(AJ323:AJ326)</f>
        <v>-0.880884</v>
      </c>
      <c r="AK327" s="458">
        <v>-1.005912</v>
      </c>
      <c r="AL327" s="459">
        <f>SUM(AL323:AL326)</f>
        <v>0</v>
      </c>
      <c r="AM327" s="460"/>
    </row>
    <row r="328" spans="15:39" ht="34.5">
      <c r="O328" s="461"/>
      <c r="P328" s="434" t="s">
        <v>397</v>
      </c>
      <c r="Q328" s="456"/>
      <c r="AB328" s="608" t="s">
        <v>382</v>
      </c>
      <c r="AC328" s="462" t="s">
        <v>57</v>
      </c>
      <c r="AD328" s="463">
        <f>+M215</f>
        <v>-0.68</v>
      </c>
      <c r="AE328" s="463">
        <v>-0.5700000000000001</v>
      </c>
      <c r="AF328" s="463">
        <f>R215</f>
        <v>0</v>
      </c>
      <c r="AG328" s="463">
        <v>0</v>
      </c>
      <c r="AH328" s="464">
        <f>W215</f>
        <v>0</v>
      </c>
      <c r="AI328" s="464">
        <v>0</v>
      </c>
      <c r="AJ328" s="463">
        <f>+AD328+AF328+AH328</f>
        <v>-0.68</v>
      </c>
      <c r="AK328" s="463">
        <v>-0.5700000000000001</v>
      </c>
      <c r="AL328" s="465">
        <f>P217+U217</f>
        <v>0</v>
      </c>
      <c r="AM328" s="466"/>
    </row>
    <row r="329" spans="28:39" ht="34.5">
      <c r="AB329" s="606"/>
      <c r="AC329" s="451" t="s">
        <v>43</v>
      </c>
      <c r="AD329" s="452">
        <f>+M120</f>
        <v>-1.7500000000000002</v>
      </c>
      <c r="AE329" s="452">
        <v>-1.65</v>
      </c>
      <c r="AF329" s="452">
        <f>R120</f>
        <v>0</v>
      </c>
      <c r="AG329" s="452">
        <v>0</v>
      </c>
      <c r="AH329" s="453">
        <f>W120</f>
        <v>0</v>
      </c>
      <c r="AI329" s="453">
        <v>0</v>
      </c>
      <c r="AJ329" s="452">
        <f>+AD329+AF329+AH329</f>
        <v>-1.7500000000000002</v>
      </c>
      <c r="AK329" s="452">
        <v>-1.65</v>
      </c>
      <c r="AL329" s="454">
        <f>+P120+U120</f>
        <v>0</v>
      </c>
      <c r="AM329" s="455"/>
    </row>
    <row r="330" spans="11:39" ht="34.5">
      <c r="K330" s="467"/>
      <c r="L330" s="467"/>
      <c r="M330" s="468"/>
      <c r="N330" s="467"/>
      <c r="O330" s="467"/>
      <c r="AB330" s="606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609"/>
      <c r="AC331" s="470" t="s">
        <v>383</v>
      </c>
      <c r="AD331" s="471">
        <f aca="true" t="shared" si="13" ref="AD331:AL331">SUM(AD328:AD330)</f>
        <v>-2.43</v>
      </c>
      <c r="AE331" s="471">
        <v>-2.2199999999999998</v>
      </c>
      <c r="AF331" s="471">
        <f t="shared" si="13"/>
        <v>0</v>
      </c>
      <c r="AG331" s="471">
        <v>0</v>
      </c>
      <c r="AH331" s="471">
        <f t="shared" si="13"/>
        <v>0</v>
      </c>
      <c r="AI331" s="471">
        <v>0</v>
      </c>
      <c r="AJ331" s="471">
        <f t="shared" si="13"/>
        <v>-2.43</v>
      </c>
      <c r="AK331" s="471">
        <v>-2.2199999999999998</v>
      </c>
      <c r="AL331" s="472">
        <f t="shared" si="13"/>
        <v>0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99" t="s">
        <v>384</v>
      </c>
      <c r="AC332" s="600"/>
      <c r="AD332" s="473">
        <f>+AD327+AD331</f>
        <v>-3.310884</v>
      </c>
      <c r="AE332" s="473">
        <v>-3.2259119999999997</v>
      </c>
      <c r="AF332" s="473">
        <f>+AF327+AF331</f>
        <v>0</v>
      </c>
      <c r="AG332" s="473">
        <v>0</v>
      </c>
      <c r="AH332" s="473">
        <f>+AH327+AH331</f>
        <v>0</v>
      </c>
      <c r="AI332" s="473">
        <v>0</v>
      </c>
      <c r="AJ332" s="473">
        <f>+AJ327+AJ331</f>
        <v>-3.310884</v>
      </c>
      <c r="AK332" s="473">
        <v>-3.2259119999999997</v>
      </c>
      <c r="AL332" s="474">
        <f>+AL327+AL331</f>
        <v>0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601"/>
      <c r="AD333" s="601"/>
      <c r="AE333" s="601"/>
      <c r="AF333" s="601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 t="s">
        <v>416</v>
      </c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32"/>
      <c r="X336" s="527"/>
      <c r="Y336" s="524"/>
      <c r="Z336" s="525"/>
      <c r="AA336" s="528"/>
      <c r="AB336" s="529"/>
      <c r="AC336" s="528"/>
      <c r="AD336" s="529"/>
      <c r="AE336" s="528"/>
      <c r="AF336" s="529"/>
      <c r="AG336" s="528"/>
      <c r="AH336" s="529"/>
      <c r="AI336" s="486"/>
      <c r="AJ336" s="530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32"/>
      <c r="X337" s="527"/>
      <c r="Y337" s="526"/>
      <c r="Z337" s="527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31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7.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417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42"/>
      <c r="Z347" s="542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  <mergeCell ref="AD87:AF88"/>
    <mergeCell ref="AG87:AG88"/>
    <mergeCell ref="AH87:AH88"/>
    <mergeCell ref="AB321:AC322"/>
    <mergeCell ref="AD321:AE321"/>
    <mergeCell ref="AF321:AG321"/>
    <mergeCell ref="AH321:AI321"/>
    <mergeCell ref="AD73:AF73"/>
    <mergeCell ref="AD78:AF78"/>
    <mergeCell ref="AD79:AF79"/>
    <mergeCell ref="AD84:AF84"/>
    <mergeCell ref="AD85:AF85"/>
    <mergeCell ref="AD86:AF86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55:AF55"/>
    <mergeCell ref="AD30:AF30"/>
    <mergeCell ref="AD35:AG35"/>
    <mergeCell ref="AD36:AF36"/>
    <mergeCell ref="AD37:AF37"/>
    <mergeCell ref="AD24:AF24"/>
    <mergeCell ref="AD41:AF41"/>
    <mergeCell ref="AQ4:AR4"/>
    <mergeCell ref="AD9:AG9"/>
    <mergeCell ref="Y3:Y6"/>
    <mergeCell ref="AD10:AF10"/>
    <mergeCell ref="AD11:AF11"/>
    <mergeCell ref="AD29:AF29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</mergeCells>
  <conditionalFormatting sqref="AD323:AD331 AF323:AF331 AH323:AH331 AJ323:AJ331">
    <cfRule type="cellIs" priority="32" dxfId="20" operator="lessThan" stopIfTrue="1">
      <formula>0</formula>
    </cfRule>
  </conditionalFormatting>
  <conditionalFormatting sqref="AD323:AD332 AF323:AF332 AH323:AH332 AJ323:AJ332">
    <cfRule type="cellIs" priority="31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70" zoomScaleNormal="70" zoomScaleSheetLayoutView="70" zoomScalePageLayoutView="0" workbookViewId="0" topLeftCell="A1">
      <selection activeCell="O18" sqref="O18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602" t="s">
        <v>412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95" t="s">
        <v>374</v>
      </c>
      <c r="B3" s="596"/>
      <c r="C3" s="599" t="s">
        <v>375</v>
      </c>
      <c r="D3" s="600"/>
      <c r="E3" s="599" t="s">
        <v>376</v>
      </c>
      <c r="F3" s="600"/>
      <c r="G3" s="599" t="s">
        <v>388</v>
      </c>
      <c r="H3" s="600"/>
      <c r="I3" s="599" t="s">
        <v>377</v>
      </c>
      <c r="J3" s="600"/>
      <c r="K3" s="448" t="s">
        <v>385</v>
      </c>
      <c r="L3" s="603" t="s">
        <v>7</v>
      </c>
    </row>
    <row r="4" spans="1:12" ht="34.5">
      <c r="A4" s="597"/>
      <c r="B4" s="598"/>
      <c r="C4" s="449">
        <v>43152</v>
      </c>
      <c r="D4" s="449">
        <v>43151</v>
      </c>
      <c r="E4" s="449">
        <v>43152</v>
      </c>
      <c r="F4" s="449">
        <v>43151</v>
      </c>
      <c r="G4" s="449">
        <v>43152</v>
      </c>
      <c r="H4" s="449">
        <v>43151</v>
      </c>
      <c r="I4" s="449">
        <v>43152</v>
      </c>
      <c r="J4" s="449">
        <v>43151</v>
      </c>
      <c r="K4" s="450" t="s">
        <v>386</v>
      </c>
      <c r="L4" s="604"/>
    </row>
    <row r="5" spans="1:12" ht="34.5">
      <c r="A5" s="605" t="s">
        <v>378</v>
      </c>
      <c r="B5" s="451" t="s">
        <v>57</v>
      </c>
      <c r="C5" s="452">
        <v>0</v>
      </c>
      <c r="D5" s="452">
        <v>0</v>
      </c>
      <c r="E5" s="452">
        <v>0</v>
      </c>
      <c r="F5" s="452">
        <v>0</v>
      </c>
      <c r="G5" s="453">
        <v>0</v>
      </c>
      <c r="H5" s="453">
        <v>0</v>
      </c>
      <c r="I5" s="452">
        <v>0</v>
      </c>
      <c r="J5" s="452">
        <v>0</v>
      </c>
      <c r="K5" s="454">
        <v>0</v>
      </c>
      <c r="L5" s="455"/>
    </row>
    <row r="6" spans="1:12" ht="34.5">
      <c r="A6" s="606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606"/>
      <c r="B7" s="451" t="s">
        <v>380</v>
      </c>
      <c r="C7" s="452">
        <v>-0.880884</v>
      </c>
      <c r="D7" s="452">
        <v>-1.005912</v>
      </c>
      <c r="E7" s="452">
        <v>0</v>
      </c>
      <c r="F7" s="452">
        <v>0</v>
      </c>
      <c r="G7" s="453">
        <v>0</v>
      </c>
      <c r="H7" s="453">
        <v>0</v>
      </c>
      <c r="I7" s="452">
        <v>-0.880884</v>
      </c>
      <c r="J7" s="452">
        <v>-1.005912</v>
      </c>
      <c r="K7" s="454">
        <v>0</v>
      </c>
      <c r="L7" s="455"/>
    </row>
    <row r="8" spans="1:12" ht="34.5">
      <c r="A8" s="606"/>
      <c r="B8" s="451" t="s">
        <v>104</v>
      </c>
      <c r="C8" s="452">
        <v>0</v>
      </c>
      <c r="D8" s="452">
        <v>0</v>
      </c>
      <c r="E8" s="452">
        <v>0</v>
      </c>
      <c r="F8" s="452">
        <v>0</v>
      </c>
      <c r="G8" s="453">
        <v>0</v>
      </c>
      <c r="H8" s="453">
        <v>0</v>
      </c>
      <c r="I8" s="452">
        <v>0</v>
      </c>
      <c r="J8" s="452">
        <v>0</v>
      </c>
      <c r="K8" s="454">
        <v>0</v>
      </c>
      <c r="L8" s="455"/>
    </row>
    <row r="9" spans="1:12" ht="35.25" thickBot="1">
      <c r="A9" s="607"/>
      <c r="B9" s="457" t="s">
        <v>381</v>
      </c>
      <c r="C9" s="458">
        <v>-0.880884</v>
      </c>
      <c r="D9" s="458">
        <v>-1.005912</v>
      </c>
      <c r="E9" s="458">
        <v>0</v>
      </c>
      <c r="F9" s="458">
        <v>0</v>
      </c>
      <c r="G9" s="458">
        <v>0</v>
      </c>
      <c r="H9" s="458">
        <v>0</v>
      </c>
      <c r="I9" s="458">
        <v>-0.880884</v>
      </c>
      <c r="J9" s="458">
        <v>-1.005912</v>
      </c>
      <c r="K9" s="459">
        <v>0</v>
      </c>
      <c r="L9" s="460"/>
    </row>
    <row r="10" spans="1:12" ht="34.5">
      <c r="A10" s="608" t="s">
        <v>382</v>
      </c>
      <c r="B10" s="462" t="s">
        <v>57</v>
      </c>
      <c r="C10" s="463">
        <v>-0.68</v>
      </c>
      <c r="D10" s="463">
        <v>-0.5700000000000001</v>
      </c>
      <c r="E10" s="463">
        <v>0</v>
      </c>
      <c r="F10" s="463">
        <v>0</v>
      </c>
      <c r="G10" s="464">
        <v>0</v>
      </c>
      <c r="H10" s="464">
        <v>0</v>
      </c>
      <c r="I10" s="463">
        <v>-0.68</v>
      </c>
      <c r="J10" s="463">
        <v>-0.5700000000000001</v>
      </c>
      <c r="K10" s="465">
        <v>0</v>
      </c>
      <c r="L10" s="466"/>
    </row>
    <row r="11" spans="1:12" ht="34.5">
      <c r="A11" s="606"/>
      <c r="B11" s="451" t="s">
        <v>43</v>
      </c>
      <c r="C11" s="452">
        <v>-1.7500000000000002</v>
      </c>
      <c r="D11" s="452">
        <v>-1.65</v>
      </c>
      <c r="E11" s="452">
        <v>0</v>
      </c>
      <c r="F11" s="452">
        <v>0</v>
      </c>
      <c r="G11" s="453">
        <v>0</v>
      </c>
      <c r="H11" s="453">
        <v>0</v>
      </c>
      <c r="I11" s="452">
        <v>-1.7500000000000002</v>
      </c>
      <c r="J11" s="452">
        <v>-1.65</v>
      </c>
      <c r="K11" s="454">
        <v>0</v>
      </c>
      <c r="L11" s="455"/>
    </row>
    <row r="12" spans="1:12" ht="34.5">
      <c r="A12" s="606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609"/>
      <c r="B13" s="470" t="s">
        <v>383</v>
      </c>
      <c r="C13" s="471">
        <v>-2.43</v>
      </c>
      <c r="D13" s="471">
        <v>-2.2199999999999998</v>
      </c>
      <c r="E13" s="471">
        <v>0</v>
      </c>
      <c r="F13" s="471">
        <v>0</v>
      </c>
      <c r="G13" s="471">
        <v>0</v>
      </c>
      <c r="H13" s="471">
        <v>0</v>
      </c>
      <c r="I13" s="471">
        <v>-2.43</v>
      </c>
      <c r="J13" s="471">
        <v>-2.2199999999999998</v>
      </c>
      <c r="K13" s="472">
        <v>0</v>
      </c>
      <c r="L13" s="455"/>
    </row>
    <row r="14" spans="1:12" ht="34.5">
      <c r="A14" s="599" t="s">
        <v>384</v>
      </c>
      <c r="B14" s="600"/>
      <c r="C14" s="473">
        <v>-3.310884</v>
      </c>
      <c r="D14" s="473">
        <v>-3.2259119999999997</v>
      </c>
      <c r="E14" s="473">
        <v>0</v>
      </c>
      <c r="F14" s="473">
        <v>0</v>
      </c>
      <c r="G14" s="473">
        <v>0</v>
      </c>
      <c r="H14" s="473">
        <v>0</v>
      </c>
      <c r="I14" s="473">
        <v>-3.310884</v>
      </c>
      <c r="J14" s="473">
        <v>-3.2259119999999997</v>
      </c>
      <c r="K14" s="474">
        <v>0</v>
      </c>
      <c r="L14" s="455"/>
    </row>
    <row r="15" spans="1:12" ht="34.5">
      <c r="A15" s="476" t="s">
        <v>387</v>
      </c>
      <c r="B15" s="601"/>
      <c r="C15" s="601"/>
      <c r="D15" s="601"/>
      <c r="E15" s="601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 t="s">
        <v>416</v>
      </c>
      <c r="K16" s="482"/>
      <c r="L16" s="482"/>
    </row>
    <row r="17" ht="34.5">
      <c r="A17" s="610"/>
    </row>
    <row r="18" ht="34.5">
      <c r="A18" s="611" t="s">
        <v>418</v>
      </c>
    </row>
  </sheetData>
  <sheetProtection/>
  <mergeCells count="11"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  <mergeCell ref="L3:L4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</cp:lastModifiedBy>
  <cp:lastPrinted>2018-02-16T02:48:18Z</cp:lastPrinted>
  <dcterms:created xsi:type="dcterms:W3CDTF">2012-10-25T02:36:03Z</dcterms:created>
  <dcterms:modified xsi:type="dcterms:W3CDTF">2018-02-21T02:28:14Z</dcterms:modified>
  <cp:category/>
  <cp:version/>
  <cp:contentType/>
  <cp:contentStatus/>
</cp:coreProperties>
</file>